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oxfordcitycouncil.sharepoint.com/sites/MATTeam/1MAT/Budget Setting Process/Budget 2026-27/Budget Documentation/06 - Consultation/"/>
    </mc:Choice>
  </mc:AlternateContent>
  <xr:revisionPtr revIDLastSave="315" documentId="8_{09B5CF93-F6EA-45A0-ACC3-E9A82F8BC6D8}" xr6:coauthVersionLast="47" xr6:coauthVersionMax="47" xr10:uidLastSave="{020D468E-14FA-4C22-AA64-FC4149941AE5}"/>
  <bookViews>
    <workbookView xWindow="-28920" yWindow="-120" windowWidth="29040" windowHeight="15720" xr2:uid="{00000000-000D-0000-FFFF-FFFF00000000}"/>
  </bookViews>
  <sheets>
    <sheet name="v1" sheetId="1" r:id="rId1"/>
  </sheets>
  <definedNames>
    <definedName name="_xlnm.Print_Titles" localSheetId="0">'v1'!$2:$6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8" i="1" l="1"/>
  <c r="J118" i="1"/>
  <c r="G118" i="1"/>
  <c r="D118" i="1"/>
  <c r="M105" i="1"/>
  <c r="L105" i="1"/>
  <c r="J105" i="1"/>
  <c r="I105" i="1"/>
  <c r="F105" i="1"/>
  <c r="G100" i="1" s="1"/>
  <c r="G101" i="1"/>
  <c r="L100" i="1"/>
  <c r="I100" i="1"/>
  <c r="F100" i="1"/>
  <c r="L92" i="1"/>
  <c r="I92" i="1"/>
  <c r="F92" i="1"/>
  <c r="L80" i="1"/>
  <c r="I80" i="1"/>
  <c r="F80" i="1"/>
  <c r="L33" i="1"/>
  <c r="I33" i="1"/>
  <c r="F33" i="1"/>
  <c r="C80" i="1"/>
  <c r="C92" i="1"/>
  <c r="C100" i="1"/>
  <c r="C33" i="1"/>
  <c r="I54" i="1"/>
  <c r="F54" i="1"/>
  <c r="L46" i="1"/>
  <c r="I46" i="1"/>
  <c r="F46" i="1"/>
  <c r="C46" i="1"/>
  <c r="L29" i="1"/>
  <c r="L22" i="1"/>
  <c r="I29" i="1"/>
  <c r="I22" i="1"/>
  <c r="F29" i="1"/>
  <c r="F22" i="1"/>
  <c r="C29" i="1"/>
  <c r="C22" i="1"/>
  <c r="L10" i="1"/>
  <c r="I10" i="1"/>
  <c r="F10" i="1"/>
  <c r="I8" i="1" l="1"/>
  <c r="G75" i="1"/>
  <c r="C10" i="1"/>
  <c r="C8" i="1" s="1"/>
  <c r="L8" i="1"/>
  <c r="F8" i="1"/>
  <c r="C89" i="1" l="1"/>
  <c r="F64" i="1"/>
  <c r="F62" i="1" s="1"/>
  <c r="C77" i="1"/>
  <c r="C75" i="1" s="1"/>
  <c r="C39" i="1"/>
  <c r="F89" i="1"/>
  <c r="F39" i="1"/>
  <c r="F37" i="1" s="1"/>
  <c r="C64" i="1"/>
  <c r="C62" i="1" s="1"/>
  <c r="F77" i="1"/>
  <c r="C54" i="1"/>
  <c r="L77" i="1"/>
  <c r="L89" i="1"/>
  <c r="L64" i="1"/>
  <c r="L62" i="1" s="1"/>
  <c r="L54" i="1"/>
  <c r="L39" i="1"/>
  <c r="I89" i="1"/>
  <c r="I64" i="1"/>
  <c r="I62" i="1" s="1"/>
  <c r="I77" i="1"/>
  <c r="I39" i="1"/>
  <c r="L75" i="1" l="1"/>
  <c r="I75" i="1"/>
  <c r="F75" i="1"/>
  <c r="C37" i="1"/>
  <c r="C105" i="1" s="1"/>
  <c r="L37" i="1"/>
  <c r="I37" i="1"/>
  <c r="D101" i="1" l="1"/>
  <c r="D100" i="1"/>
  <c r="D96" i="1"/>
  <c r="D97" i="1"/>
  <c r="D98" i="1"/>
  <c r="D8" i="1"/>
  <c r="D87" i="1"/>
  <c r="D33" i="1"/>
  <c r="D34" i="1"/>
  <c r="D50" i="1"/>
  <c r="D51" i="1"/>
  <c r="D52" i="1"/>
  <c r="D25" i="1"/>
  <c r="D30" i="1"/>
  <c r="D24" i="1"/>
  <c r="D26" i="1"/>
  <c r="D27" i="1"/>
  <c r="D29" i="1"/>
  <c r="D23" i="1"/>
  <c r="D22" i="1"/>
  <c r="D15" i="1"/>
  <c r="D17" i="1"/>
  <c r="D19" i="1"/>
  <c r="D20" i="1"/>
  <c r="D18" i="1"/>
  <c r="D16" i="1"/>
  <c r="C112" i="1"/>
  <c r="C118" i="1" s="1"/>
  <c r="D10" i="1"/>
  <c r="J101" i="1" l="1"/>
  <c r="J100" i="1"/>
  <c r="J75" i="1"/>
  <c r="M101" i="1"/>
  <c r="M75" i="1"/>
  <c r="M100" i="1"/>
  <c r="G87" i="1"/>
  <c r="G96" i="1"/>
  <c r="G97" i="1"/>
  <c r="G98" i="1"/>
  <c r="M87" i="1"/>
  <c r="M96" i="1"/>
  <c r="M98" i="1"/>
  <c r="M97" i="1"/>
  <c r="J87" i="1"/>
  <c r="J96" i="1"/>
  <c r="J98" i="1"/>
  <c r="J97" i="1"/>
  <c r="J52" i="1"/>
  <c r="J34" i="1"/>
  <c r="J33" i="1"/>
  <c r="M34" i="1"/>
  <c r="M33" i="1"/>
  <c r="G29" i="1"/>
  <c r="G34" i="1"/>
  <c r="G33" i="1"/>
  <c r="J51" i="1"/>
  <c r="J50" i="1"/>
  <c r="J24" i="1"/>
  <c r="J17" i="1"/>
  <c r="J15" i="1"/>
  <c r="J19" i="1"/>
  <c r="J18" i="1"/>
  <c r="F112" i="1"/>
  <c r="F118" i="1" s="1"/>
  <c r="G125" i="1" s="1"/>
  <c r="G24" i="1"/>
  <c r="G22" i="1"/>
  <c r="J25" i="1"/>
  <c r="J29" i="1"/>
  <c r="I112" i="1"/>
  <c r="I118" i="1" s="1"/>
  <c r="I131" i="1" s="1"/>
  <c r="J16" i="1"/>
  <c r="J27" i="1"/>
  <c r="J30" i="1"/>
  <c r="J22" i="1"/>
  <c r="J26" i="1"/>
  <c r="J23" i="1"/>
  <c r="J20" i="1"/>
  <c r="D124" i="1"/>
  <c r="D123" i="1"/>
  <c r="M51" i="1"/>
  <c r="M52" i="1"/>
  <c r="M50" i="1"/>
  <c r="G30" i="1"/>
  <c r="G50" i="1"/>
  <c r="G51" i="1"/>
  <c r="G52" i="1"/>
  <c r="G25" i="1"/>
  <c r="G20" i="1"/>
  <c r="G26" i="1"/>
  <c r="G19" i="1"/>
  <c r="G18" i="1"/>
  <c r="G17" i="1"/>
  <c r="G16" i="1"/>
  <c r="G27" i="1"/>
  <c r="G15" i="1"/>
  <c r="G23" i="1"/>
  <c r="C131" i="1"/>
  <c r="L112" i="1"/>
  <c r="L118" i="1" s="1"/>
  <c r="L131" i="1" s="1"/>
  <c r="M30" i="1"/>
  <c r="M27" i="1"/>
  <c r="M26" i="1"/>
  <c r="M25" i="1"/>
  <c r="M24" i="1"/>
  <c r="M23" i="1"/>
  <c r="M15" i="1"/>
  <c r="M16" i="1"/>
  <c r="M17" i="1"/>
  <c r="M18" i="1"/>
  <c r="M19" i="1"/>
  <c r="M20" i="1"/>
  <c r="M22" i="1"/>
  <c r="M29" i="1"/>
  <c r="D125" i="1"/>
  <c r="D127" i="1"/>
  <c r="D128" i="1"/>
  <c r="D126" i="1"/>
  <c r="D129" i="1"/>
  <c r="G8" i="1"/>
  <c r="J125" i="1" l="1"/>
  <c r="F131" i="1"/>
  <c r="M125" i="1"/>
  <c r="G44" i="1"/>
  <c r="G43" i="1"/>
  <c r="G41" i="1"/>
  <c r="G65" i="1"/>
  <c r="G54" i="1"/>
  <c r="G70" i="1"/>
  <c r="G93" i="1"/>
  <c r="G48" i="1"/>
  <c r="G46" i="1"/>
  <c r="G12" i="1"/>
  <c r="G84" i="1"/>
  <c r="G57" i="1"/>
  <c r="G71" i="1"/>
  <c r="G47" i="1"/>
  <c r="G42" i="1"/>
  <c r="G62" i="1"/>
  <c r="G77" i="1"/>
  <c r="G14" i="1"/>
  <c r="G95" i="1"/>
  <c r="G80" i="1"/>
  <c r="G89" i="1"/>
  <c r="G94" i="1"/>
  <c r="G13" i="1"/>
  <c r="G10" i="1"/>
  <c r="G67" i="1"/>
  <c r="G64" i="1"/>
  <c r="G56" i="1"/>
  <c r="G59" i="1"/>
  <c r="G40" i="1"/>
  <c r="G66" i="1"/>
  <c r="G78" i="1"/>
  <c r="G81" i="1"/>
  <c r="G11" i="1"/>
  <c r="G37" i="1"/>
  <c r="G105" i="1" s="1"/>
  <c r="G82" i="1"/>
  <c r="G72" i="1"/>
  <c r="G90" i="1"/>
  <c r="G55" i="1"/>
  <c r="G58" i="1"/>
  <c r="G68" i="1"/>
  <c r="G86" i="1"/>
  <c r="G49" i="1"/>
  <c r="G69" i="1"/>
  <c r="G85" i="1"/>
  <c r="G83" i="1"/>
  <c r="G92" i="1"/>
  <c r="G39" i="1"/>
  <c r="J8" i="1" l="1"/>
  <c r="J43" i="1" l="1"/>
  <c r="J44" i="1"/>
  <c r="J10" i="1"/>
  <c r="J48" i="1"/>
  <c r="J86" i="1"/>
  <c r="J12" i="1"/>
  <c r="J67" i="1"/>
  <c r="J83" i="1"/>
  <c r="J54" i="1"/>
  <c r="J82" i="1"/>
  <c r="J85" i="1"/>
  <c r="J90" i="1"/>
  <c r="J41" i="1"/>
  <c r="J39" i="1"/>
  <c r="J70" i="1"/>
  <c r="J56" i="1"/>
  <c r="J95" i="1"/>
  <c r="J66" i="1"/>
  <c r="J81" i="1"/>
  <c r="J47" i="1"/>
  <c r="J55" i="1"/>
  <c r="J84" i="1"/>
  <c r="J62" i="1"/>
  <c r="J49" i="1"/>
  <c r="J46" i="1"/>
  <c r="J77" i="1"/>
  <c r="J68" i="1"/>
  <c r="J14" i="1"/>
  <c r="J71" i="1"/>
  <c r="J94" i="1"/>
  <c r="J93" i="1"/>
  <c r="J65" i="1"/>
  <c r="J64" i="1"/>
  <c r="J11" i="1"/>
  <c r="J59" i="1"/>
  <c r="J78" i="1"/>
  <c r="J40" i="1"/>
  <c r="J57" i="1"/>
  <c r="J13" i="1"/>
  <c r="J37" i="1"/>
  <c r="J89" i="1"/>
  <c r="J69" i="1"/>
  <c r="J58" i="1"/>
  <c r="J80" i="1"/>
  <c r="J42" i="1"/>
  <c r="J72" i="1"/>
  <c r="J92" i="1"/>
  <c r="M44" i="1" l="1"/>
  <c r="M43" i="1"/>
  <c r="M10" i="1"/>
  <c r="M56" i="1"/>
  <c r="M41" i="1"/>
  <c r="M57" i="1"/>
  <c r="M93" i="1"/>
  <c r="M39" i="1"/>
  <c r="M71" i="1"/>
  <c r="M80" i="1"/>
  <c r="M40" i="1"/>
  <c r="M64" i="1"/>
  <c r="M84" i="1"/>
  <c r="M67" i="1"/>
  <c r="M69" i="1"/>
  <c r="M78" i="1"/>
  <c r="M11" i="1"/>
  <c r="M65" i="1"/>
  <c r="M90" i="1"/>
  <c r="M95" i="1"/>
  <c r="M92" i="1"/>
  <c r="M85" i="1"/>
  <c r="M58" i="1"/>
  <c r="M66" i="1"/>
  <c r="M48" i="1"/>
  <c r="M94" i="1"/>
  <c r="M82" i="1"/>
  <c r="M81" i="1"/>
  <c r="M77" i="1"/>
  <c r="M83" i="1"/>
  <c r="M42" i="1"/>
  <c r="M55" i="1"/>
  <c r="M62" i="1"/>
  <c r="M46" i="1"/>
  <c r="M13" i="1"/>
  <c r="M89" i="1"/>
  <c r="M68" i="1"/>
  <c r="M70" i="1"/>
  <c r="M86" i="1"/>
  <c r="M72" i="1"/>
  <c r="M54" i="1"/>
  <c r="M47" i="1"/>
  <c r="M37" i="1"/>
  <c r="M49" i="1"/>
  <c r="M14" i="1"/>
  <c r="M12" i="1"/>
  <c r="M59" i="1"/>
  <c r="M8" i="1"/>
  <c r="D43" i="1" l="1"/>
  <c r="D44" i="1"/>
  <c r="D86" i="1"/>
  <c r="D84" i="1"/>
  <c r="D68" i="1"/>
  <c r="D47" i="1"/>
  <c r="D66" i="1"/>
  <c r="D39" i="1"/>
  <c r="D37" i="1"/>
  <c r="D72" i="1"/>
  <c r="D55" i="1"/>
  <c r="D92" i="1"/>
  <c r="D89" i="1"/>
  <c r="D41" i="1"/>
  <c r="D67" i="1"/>
  <c r="D54" i="1"/>
  <c r="D71" i="1"/>
  <c r="D77" i="1"/>
  <c r="D80" i="1"/>
  <c r="D65" i="1"/>
  <c r="D14" i="1"/>
  <c r="D78" i="1"/>
  <c r="D94" i="1"/>
  <c r="D58" i="1"/>
  <c r="D95" i="1"/>
  <c r="D59" i="1"/>
  <c r="D90" i="1"/>
  <c r="D69" i="1"/>
  <c r="D49" i="1"/>
  <c r="D70" i="1"/>
  <c r="D56" i="1"/>
  <c r="D13" i="1"/>
  <c r="D40" i="1"/>
  <c r="D82" i="1"/>
  <c r="D62" i="1"/>
  <c r="D42" i="1"/>
  <c r="D12" i="1"/>
  <c r="D85" i="1"/>
  <c r="D57" i="1"/>
  <c r="D83" i="1"/>
  <c r="D46" i="1"/>
  <c r="D75" i="1"/>
  <c r="D81" i="1"/>
  <c r="D48" i="1"/>
  <c r="D93" i="1"/>
  <c r="D11" i="1"/>
  <c r="D64" i="1"/>
  <c r="D105" i="1" l="1"/>
  <c r="G128" i="1"/>
  <c r="G129" i="1"/>
  <c r="G124" i="1"/>
  <c r="G126" i="1"/>
  <c r="G122" i="1"/>
  <c r="G116" i="1"/>
  <c r="G110" i="1"/>
  <c r="G123" i="1"/>
  <c r="G127" i="1"/>
  <c r="G108" i="1"/>
  <c r="G112" i="1"/>
  <c r="D122" i="1"/>
  <c r="D116" i="1"/>
  <c r="D110" i="1"/>
  <c r="D108" i="1"/>
  <c r="D112" i="1"/>
  <c r="J129" i="1" l="1"/>
  <c r="J128" i="1"/>
  <c r="J116" i="1"/>
  <c r="J110" i="1"/>
  <c r="J124" i="1"/>
  <c r="J126" i="1"/>
  <c r="J127" i="1"/>
  <c r="J123" i="1"/>
  <c r="J108" i="1"/>
  <c r="J122" i="1"/>
  <c r="J112" i="1"/>
  <c r="M128" i="1" l="1"/>
  <c r="M129" i="1"/>
  <c r="M110" i="1"/>
  <c r="M116" i="1"/>
  <c r="M126" i="1"/>
  <c r="M122" i="1"/>
  <c r="M127" i="1"/>
  <c r="M108" i="1"/>
  <c r="M123" i="1"/>
  <c r="M124" i="1"/>
  <c r="M112" i="1"/>
</calcChain>
</file>

<file path=xl/sharedStrings.xml><?xml version="1.0" encoding="utf-8"?>
<sst xmlns="http://schemas.openxmlformats.org/spreadsheetml/2006/main" count="110" uniqueCount="100">
  <si>
    <t xml:space="preserve">Recommended </t>
  </si>
  <si>
    <t>Proposed Budget</t>
  </si>
  <si>
    <t>£000's</t>
  </si>
  <si>
    <t>% of Total</t>
  </si>
  <si>
    <t>Transformation Projects</t>
  </si>
  <si>
    <t>Business Support</t>
  </si>
  <si>
    <t>ICT</t>
  </si>
  <si>
    <t>Customer Services</t>
  </si>
  <si>
    <t>Leisure Management</t>
  </si>
  <si>
    <t>Parks Development</t>
  </si>
  <si>
    <t>Community Centres</t>
  </si>
  <si>
    <t>Youth Ambition</t>
  </si>
  <si>
    <t>Town Hall &amp; Facilities</t>
  </si>
  <si>
    <t>Culture</t>
  </si>
  <si>
    <t>Localities Team</t>
  </si>
  <si>
    <t>Regulatory Services</t>
  </si>
  <si>
    <t>Community Safety</t>
  </si>
  <si>
    <t>Housing Services</t>
  </si>
  <si>
    <t>Property Services</t>
  </si>
  <si>
    <t>Corporate Property</t>
  </si>
  <si>
    <t>Asset Management</t>
  </si>
  <si>
    <t>Transactions &amp; Special Projects</t>
  </si>
  <si>
    <t>Economic Development</t>
  </si>
  <si>
    <t>Development Team &amp; PMO</t>
  </si>
  <si>
    <t>Development</t>
  </si>
  <si>
    <t>Support Services</t>
  </si>
  <si>
    <t>Information Services</t>
  </si>
  <si>
    <t>Spatial Development</t>
  </si>
  <si>
    <t>Corporate Strategy</t>
  </si>
  <si>
    <t>Communications</t>
  </si>
  <si>
    <t>Policy &amp; Partnerships</t>
  </si>
  <si>
    <t>Environmental Quality</t>
  </si>
  <si>
    <t>Energy &amp; Natural Resources</t>
  </si>
  <si>
    <t>Smart, Sustainable Cities</t>
  </si>
  <si>
    <t>ODS Client</t>
  </si>
  <si>
    <t>Parking Management</t>
  </si>
  <si>
    <t>Domestic Waste</t>
  </si>
  <si>
    <t>Street Cleansing</t>
  </si>
  <si>
    <t>Parks &amp; Open Spaces</t>
  </si>
  <si>
    <t>Pest Control</t>
  </si>
  <si>
    <t>Engineering</t>
  </si>
  <si>
    <t>Motor Transport</t>
  </si>
  <si>
    <t>Overheads &amp; Profit Share</t>
  </si>
  <si>
    <t>CORPORATE SERVICES</t>
  </si>
  <si>
    <t>Financial Services</t>
  </si>
  <si>
    <t>Accountancy</t>
  </si>
  <si>
    <t>Corporate Finance</t>
  </si>
  <si>
    <t>Investigations</t>
  </si>
  <si>
    <t>Procurement &amp; Payments</t>
  </si>
  <si>
    <t>Revenues &amp; Benefits</t>
  </si>
  <si>
    <t>Incomes</t>
  </si>
  <si>
    <t>Law &amp; Governance</t>
  </si>
  <si>
    <t>Committees &amp; Members Services</t>
  </si>
  <si>
    <t>Election Services</t>
  </si>
  <si>
    <t>Legal Services</t>
  </si>
  <si>
    <t>Total Budget at Portfolio Level</t>
  </si>
  <si>
    <t>Below the line</t>
  </si>
  <si>
    <t>Corporate Accounts</t>
  </si>
  <si>
    <t>Contingencies</t>
  </si>
  <si>
    <t>Total Expenditure Budget</t>
  </si>
  <si>
    <t>General Fund Working Balances</t>
  </si>
  <si>
    <t>Transfer to / (from) General Fund Working Balances</t>
  </si>
  <si>
    <t>Transfers to/(from) reserves</t>
  </si>
  <si>
    <t>Net Budget Requirement</t>
  </si>
  <si>
    <t>Financed by</t>
  </si>
  <si>
    <t>Business Rates retention</t>
  </si>
  <si>
    <t>New Homes Bonus</t>
  </si>
  <si>
    <t>Council tax</t>
  </si>
  <si>
    <t>Less Parish Precept</t>
  </si>
  <si>
    <t>Collection Fund Surplus</t>
  </si>
  <si>
    <t>Business Rates Collection Fund (Surplus) / Deficit</t>
  </si>
  <si>
    <t>Over / (Under) Allocated budget</t>
  </si>
  <si>
    <t>External Funding</t>
  </si>
  <si>
    <t>2027/28</t>
  </si>
  <si>
    <t>Strategy &amp; Service Development</t>
  </si>
  <si>
    <t>Garages</t>
  </si>
  <si>
    <t>Homelessness Prevention</t>
  </si>
  <si>
    <t>Rapid Re-Housing</t>
  </si>
  <si>
    <t>Rough Sleeping &amp; Singless Homelessness</t>
  </si>
  <si>
    <t>Housing Supply</t>
  </si>
  <si>
    <t>Chief Executive</t>
  </si>
  <si>
    <t>CEO &amp; Directors</t>
  </si>
  <si>
    <t>Executive Assistants</t>
  </si>
  <si>
    <t>2028/29</t>
  </si>
  <si>
    <t>Community Response</t>
  </si>
  <si>
    <t>Funding Floor</t>
  </si>
  <si>
    <t>OXFORD CITY COUNCIL GENERAL FUND REVENUE BUDGET 2026/27 FOR CONSULTATION AND FUTURE YEAR CONTROL TOTALS - APPENDIX 1</t>
  </si>
  <si>
    <t>Budget 2026/27</t>
  </si>
  <si>
    <t>2029/30</t>
  </si>
  <si>
    <t>CITY &amp; CITIZENS SERVICES</t>
  </si>
  <si>
    <t>Communities &amp; Citizen Services</t>
  </si>
  <si>
    <t>Sport and Physical Activity</t>
  </si>
  <si>
    <t>Business Intelligence</t>
  </si>
  <si>
    <t>INFORMATION &amp; TECHNOLOGY</t>
  </si>
  <si>
    <t>PLACE</t>
  </si>
  <si>
    <t>Economy Regeneration &amp; Sustainability</t>
  </si>
  <si>
    <t>Planning &amp; Regulatory Services</t>
  </si>
  <si>
    <t>COMPANIES</t>
  </si>
  <si>
    <t>Corporate Communications</t>
  </si>
  <si>
    <t>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</si>
</sst>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%;[Red]\(#%\)"/>
    <numFmt numFmtId="165" formatCode="#,##0;[Red]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164" fontId="2" fillId="2" borderId="0" xfId="0" applyNumberFormat="1" applyFont="1" applyFill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center" wrapText="1"/>
    </xf>
    <xf numFmtId="0" fontId="0" fillId="2" borderId="3" xfId="0" applyFill="1" applyBorder="1"/>
    <xf numFmtId="0" fontId="0" fillId="2" borderId="0" xfId="0" applyFill="1"/>
    <xf numFmtId="0" fontId="0" fillId="2" borderId="6" xfId="0" applyFill="1" applyBorder="1"/>
    <xf numFmtId="165" fontId="5" fillId="2" borderId="0" xfId="0" applyNumberFormat="1" applyFont="1" applyFill="1"/>
    <xf numFmtId="164" fontId="5" fillId="2" borderId="0" xfId="1" applyNumberFormat="1" applyFont="1" applyFill="1" applyBorder="1"/>
    <xf numFmtId="164" fontId="5" fillId="2" borderId="6" xfId="1" applyNumberFormat="1" applyFont="1" applyFill="1" applyBorder="1"/>
    <xf numFmtId="164" fontId="0" fillId="2" borderId="0" xfId="0" applyNumberFormat="1" applyFill="1"/>
    <xf numFmtId="164" fontId="0" fillId="2" borderId="6" xfId="0" applyNumberFormat="1" applyFill="1" applyBorder="1"/>
    <xf numFmtId="165" fontId="4" fillId="2" borderId="0" xfId="0" applyNumberFormat="1" applyFont="1" applyFill="1"/>
    <xf numFmtId="164" fontId="4" fillId="2" borderId="0" xfId="1" applyNumberFormat="1" applyFont="1" applyFill="1" applyBorder="1"/>
    <xf numFmtId="164" fontId="4" fillId="2" borderId="6" xfId="1" applyNumberFormat="1" applyFont="1" applyFill="1" applyBorder="1"/>
    <xf numFmtId="0" fontId="3" fillId="2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right" vertical="top"/>
    </xf>
    <xf numFmtId="165" fontId="0" fillId="0" borderId="0" xfId="0" applyNumberFormat="1"/>
    <xf numFmtId="165" fontId="0" fillId="2" borderId="0" xfId="0" applyNumberFormat="1" applyFill="1"/>
    <xf numFmtId="0" fontId="6" fillId="2" borderId="0" xfId="0" applyFont="1" applyFill="1"/>
    <xf numFmtId="0" fontId="6" fillId="0" borderId="0" xfId="0" applyFont="1"/>
    <xf numFmtId="164" fontId="6" fillId="2" borderId="0" xfId="0" applyNumberFormat="1" applyFont="1" applyFill="1"/>
    <xf numFmtId="164" fontId="6" fillId="2" borderId="6" xfId="0" applyNumberFormat="1" applyFont="1" applyFill="1" applyBorder="1"/>
    <xf numFmtId="0" fontId="6" fillId="2" borderId="6" xfId="0" applyFont="1" applyFill="1" applyBorder="1"/>
    <xf numFmtId="165" fontId="5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40"/>
  <sheetViews>
    <sheetView tabSelected="1" zoomScale="80" zoomScaleNormal="8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12" sqref="S12"/>
    </sheetView>
  </sheetViews>
  <sheetFormatPr defaultRowHeight="14.5" x14ac:dyDescent="0.35"/>
  <cols>
    <col min="1" max="1" width="53" bestFit="1" customWidth="1"/>
    <col min="2" max="2" width="3.453125" customWidth="1"/>
    <col min="3" max="3" width="9.7265625" bestFit="1" customWidth="1"/>
    <col min="6" max="6" width="9.54296875" customWidth="1"/>
    <col min="7" max="7" width="9.81640625" customWidth="1"/>
    <col min="9" max="9" width="10.54296875" customWidth="1"/>
    <col min="10" max="10" width="9.453125" customWidth="1"/>
    <col min="12" max="12" width="10.1796875" customWidth="1"/>
    <col min="13" max="13" width="9.453125" customWidth="1"/>
  </cols>
  <sheetData>
    <row r="2" spans="1:13" ht="15.5" x14ac:dyDescent="0.35">
      <c r="A2" s="34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3" x14ac:dyDescent="0.3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ht="15.5" x14ac:dyDescent="0.35">
      <c r="A4" s="7"/>
      <c r="B4" s="8"/>
      <c r="C4" s="32" t="s">
        <v>0</v>
      </c>
      <c r="D4" s="32"/>
      <c r="E4" s="1"/>
      <c r="F4" s="32" t="s">
        <v>1</v>
      </c>
      <c r="G4" s="32"/>
      <c r="H4" s="1"/>
      <c r="I4" s="32" t="s">
        <v>1</v>
      </c>
      <c r="J4" s="32"/>
      <c r="K4" s="1"/>
      <c r="L4" s="32" t="s">
        <v>1</v>
      </c>
      <c r="M4" s="33"/>
    </row>
    <row r="5" spans="1:13" ht="15.5" x14ac:dyDescent="0.35">
      <c r="A5" s="7"/>
      <c r="B5" s="8"/>
      <c r="C5" s="32" t="s">
        <v>87</v>
      </c>
      <c r="D5" s="32"/>
      <c r="E5" s="1"/>
      <c r="F5" s="32" t="s">
        <v>73</v>
      </c>
      <c r="G5" s="32"/>
      <c r="H5" s="1"/>
      <c r="I5" s="32" t="s">
        <v>83</v>
      </c>
      <c r="J5" s="32"/>
      <c r="K5" s="1"/>
      <c r="L5" s="32" t="s">
        <v>88</v>
      </c>
      <c r="M5" s="33"/>
    </row>
    <row r="6" spans="1:13" ht="31" x14ac:dyDescent="0.35">
      <c r="A6" s="7"/>
      <c r="B6" s="8"/>
      <c r="C6" s="2" t="s">
        <v>2</v>
      </c>
      <c r="D6" s="3" t="s">
        <v>3</v>
      </c>
      <c r="E6" s="2"/>
      <c r="F6" s="2" t="s">
        <v>2</v>
      </c>
      <c r="G6" s="3" t="s">
        <v>3</v>
      </c>
      <c r="H6" s="2"/>
      <c r="I6" s="2" t="s">
        <v>2</v>
      </c>
      <c r="J6" s="3" t="s">
        <v>3</v>
      </c>
      <c r="K6" s="2"/>
      <c r="L6" s="2" t="s">
        <v>2</v>
      </c>
      <c r="M6" s="6" t="s">
        <v>3</v>
      </c>
    </row>
    <row r="7" spans="1:13" ht="15.5" x14ac:dyDescent="0.35">
      <c r="A7" s="7"/>
      <c r="B7" s="8"/>
      <c r="C7" s="2"/>
      <c r="D7" s="3"/>
      <c r="E7" s="2"/>
      <c r="F7" s="2"/>
      <c r="G7" s="3"/>
      <c r="H7" s="2"/>
      <c r="I7" s="2"/>
      <c r="J7" s="3"/>
      <c r="K7" s="2"/>
      <c r="L7" s="2"/>
      <c r="M7" s="6"/>
    </row>
    <row r="8" spans="1:13" s="27" customFormat="1" ht="15.5" x14ac:dyDescent="0.35">
      <c r="A8" s="4" t="s">
        <v>89</v>
      </c>
      <c r="B8" s="26"/>
      <c r="C8" s="31">
        <f>C10+C22+C29</f>
        <v>15151.72</v>
      </c>
      <c r="D8" s="11">
        <f>C8/$C$105</f>
        <v>0.45268648640735309</v>
      </c>
      <c r="E8" s="26"/>
      <c r="F8" s="31">
        <f>F10+F22+F29</f>
        <v>13628.72</v>
      </c>
      <c r="G8" s="11">
        <f>F8/$F$105</f>
        <v>0.3996748341325625</v>
      </c>
      <c r="H8" s="26"/>
      <c r="I8" s="31">
        <f>I10+I22+I29</f>
        <v>13236.72</v>
      </c>
      <c r="J8" s="11">
        <f>I8/$I$105</f>
        <v>0.42205537055058073</v>
      </c>
      <c r="K8" s="26"/>
      <c r="L8" s="31">
        <f>L10+L22+L29</f>
        <v>13258.72</v>
      </c>
      <c r="M8" s="12">
        <f>L8/$L$105</f>
        <v>0.43905198003080936</v>
      </c>
    </row>
    <row r="9" spans="1:13" ht="15.5" x14ac:dyDescent="0.35">
      <c r="A9" s="4"/>
      <c r="B9" s="8"/>
      <c r="C9" s="8"/>
      <c r="D9" s="13"/>
      <c r="E9" s="8"/>
      <c r="F9" s="8"/>
      <c r="G9" s="13"/>
      <c r="H9" s="8"/>
      <c r="I9" s="15"/>
      <c r="J9" s="13"/>
      <c r="K9" s="8"/>
      <c r="L9" s="15"/>
      <c r="M9" s="14"/>
    </row>
    <row r="10" spans="1:13" s="27" customFormat="1" ht="15.5" x14ac:dyDescent="0.35">
      <c r="A10" s="4" t="s">
        <v>90</v>
      </c>
      <c r="B10" s="26"/>
      <c r="C10" s="31">
        <f>SUM(C$11:C$20)</f>
        <v>5922.98</v>
      </c>
      <c r="D10" s="11">
        <f>C10/$C$105</f>
        <v>0.17696030584389258</v>
      </c>
      <c r="E10" s="26"/>
      <c r="F10" s="31">
        <f>SUM(F$11:F$20)</f>
        <v>5777.98</v>
      </c>
      <c r="G10" s="11">
        <f>F10/$F$105</f>
        <v>0.16944461388312795</v>
      </c>
      <c r="H10" s="26"/>
      <c r="I10" s="31">
        <f>SUM(I$11:I$20)</f>
        <v>5441.98</v>
      </c>
      <c r="J10" s="11">
        <f>I10/$I$105</f>
        <v>0.1735185820527177</v>
      </c>
      <c r="K10" s="26"/>
      <c r="L10" s="31">
        <f>SUM(L$11:L$20)</f>
        <v>5373.98</v>
      </c>
      <c r="M10" s="12">
        <f>L10/$L$105</f>
        <v>0.17795507859325552</v>
      </c>
    </row>
    <row r="11" spans="1:13" ht="15.5" x14ac:dyDescent="0.35">
      <c r="A11" s="5" t="s">
        <v>5</v>
      </c>
      <c r="B11" s="8"/>
      <c r="C11" s="15">
        <v>21.25</v>
      </c>
      <c r="D11" s="16">
        <f>C11/$C$105</f>
        <v>6.3488421355174546E-4</v>
      </c>
      <c r="E11" s="8"/>
      <c r="F11" s="15">
        <v>21.25</v>
      </c>
      <c r="G11" s="16">
        <f>F11/$F$105</f>
        <v>6.2317592740308359E-4</v>
      </c>
      <c r="H11" s="8"/>
      <c r="I11" s="15">
        <v>21.25</v>
      </c>
      <c r="J11" s="16">
        <f>I11/$I$105</f>
        <v>6.7756034910460006E-4</v>
      </c>
      <c r="K11" s="8"/>
      <c r="L11" s="15">
        <v>21.25</v>
      </c>
      <c r="M11" s="17">
        <f>L11/$L$105</f>
        <v>7.0367686893264955E-4</v>
      </c>
    </row>
    <row r="12" spans="1:13" ht="15.5" x14ac:dyDescent="0.35">
      <c r="A12" s="5" t="s">
        <v>7</v>
      </c>
      <c r="B12" s="8"/>
      <c r="C12" s="15">
        <v>-40.180000000000007</v>
      </c>
      <c r="D12" s="16">
        <f>C12/$C$105</f>
        <v>-1.2004540094357242E-3</v>
      </c>
      <c r="E12" s="8"/>
      <c r="F12" s="15">
        <v>-40.180000000000007</v>
      </c>
      <c r="G12" s="16">
        <f>F12/$F$105</f>
        <v>-1.1783157064967483E-3</v>
      </c>
      <c r="H12" s="8"/>
      <c r="I12" s="15">
        <v>-40.180000000000007</v>
      </c>
      <c r="J12" s="16">
        <f>I12/$I$105</f>
        <v>-1.2811470506834273E-3</v>
      </c>
      <c r="K12" s="8"/>
      <c r="L12" s="15">
        <v>-40.180000000000007</v>
      </c>
      <c r="M12" s="17">
        <f>L12/$L$105</f>
        <v>-1.3305287808806526E-3</v>
      </c>
    </row>
    <row r="13" spans="1:13" ht="15.5" x14ac:dyDescent="0.35">
      <c r="A13" s="5" t="s">
        <v>8</v>
      </c>
      <c r="B13" s="8"/>
      <c r="C13" s="15">
        <v>2615.9</v>
      </c>
      <c r="D13" s="16">
        <f>C13/$C$105</f>
        <v>7.815499361082405E-2</v>
      </c>
      <c r="E13" s="8"/>
      <c r="F13" s="15">
        <v>2496.9</v>
      </c>
      <c r="G13" s="16">
        <f>F13/$F$105</f>
        <v>7.3223904618012217E-2</v>
      </c>
      <c r="H13" s="8"/>
      <c r="I13" s="15">
        <v>2232.9</v>
      </c>
      <c r="J13" s="16">
        <f>I13/$I$105</f>
        <v>7.1196447224266421E-2</v>
      </c>
      <c r="K13" s="8"/>
      <c r="L13" s="15">
        <v>2164.9</v>
      </c>
      <c r="M13" s="17">
        <f>L13/$L$105</f>
        <v>7.1688943696578494E-2</v>
      </c>
    </row>
    <row r="14" spans="1:13" ht="15.5" x14ac:dyDescent="0.35">
      <c r="A14" s="5" t="s">
        <v>91</v>
      </c>
      <c r="B14" s="8"/>
      <c r="C14" s="15">
        <v>315.62</v>
      </c>
      <c r="D14" s="16">
        <f>C14/$C$105</f>
        <v>9.4297484932330308E-3</v>
      </c>
      <c r="E14" s="8"/>
      <c r="F14" s="15">
        <v>315.62</v>
      </c>
      <c r="G14" s="16">
        <f>F14/$F$105</f>
        <v>9.2558487626805287E-3</v>
      </c>
      <c r="H14" s="8"/>
      <c r="I14" s="15">
        <v>315.62</v>
      </c>
      <c r="J14" s="16">
        <f>I14/$I$105</f>
        <v>1.0063604582795005E-2</v>
      </c>
      <c r="K14" s="8"/>
      <c r="L14" s="15">
        <v>315.62</v>
      </c>
      <c r="M14" s="17">
        <f>L14/$L$105</f>
        <v>1.0451505570471665E-2</v>
      </c>
    </row>
    <row r="15" spans="1:13" ht="15.5" x14ac:dyDescent="0.35">
      <c r="A15" s="5" t="s">
        <v>10</v>
      </c>
      <c r="B15" s="8"/>
      <c r="C15" s="15">
        <v>1141.22</v>
      </c>
      <c r="D15" s="16">
        <f>C15/$C$105</f>
        <v>3.4096120573624614E-2</v>
      </c>
      <c r="E15" s="8"/>
      <c r="F15" s="15">
        <v>1113.22</v>
      </c>
      <c r="G15" s="16">
        <f>F15/$F$105</f>
        <v>3.2646207336642856E-2</v>
      </c>
      <c r="H15" s="8"/>
      <c r="I15" s="15">
        <v>1085.22</v>
      </c>
      <c r="J15" s="16">
        <f>I15/$I$105</f>
        <v>3.4602449037896187E-2</v>
      </c>
      <c r="K15" s="8"/>
      <c r="L15" s="15">
        <v>1085.22</v>
      </c>
      <c r="M15" s="17">
        <f>L15/$L$105</f>
        <v>3.5936198197792472E-2</v>
      </c>
    </row>
    <row r="16" spans="1:13" ht="15.5" x14ac:dyDescent="0.35">
      <c r="A16" s="5" t="s">
        <v>11</v>
      </c>
      <c r="B16" s="8"/>
      <c r="C16" s="15">
        <v>250.99</v>
      </c>
      <c r="D16" s="16">
        <f>C16/$C$105</f>
        <v>7.4988041769107104E-3</v>
      </c>
      <c r="E16" s="8"/>
      <c r="F16" s="15">
        <v>250.99</v>
      </c>
      <c r="G16" s="16">
        <f>F16/$F$105</f>
        <v>7.3605141655952921E-3</v>
      </c>
      <c r="H16" s="8"/>
      <c r="I16" s="15">
        <v>250.99</v>
      </c>
      <c r="J16" s="16">
        <f>I16/$I$105</f>
        <v>8.0028645657300498E-3</v>
      </c>
      <c r="K16" s="8"/>
      <c r="L16" s="15">
        <v>250.99</v>
      </c>
      <c r="M16" s="17">
        <f>L16/$L$105</f>
        <v>8.3113344627485045E-3</v>
      </c>
    </row>
    <row r="17" spans="1:13" ht="15.5" x14ac:dyDescent="0.35">
      <c r="A17" s="5" t="s">
        <v>13</v>
      </c>
      <c r="B17" s="8"/>
      <c r="C17" s="15">
        <v>535.9</v>
      </c>
      <c r="D17" s="16">
        <f>C17/$C$105</f>
        <v>1.6011032943170841E-2</v>
      </c>
      <c r="E17" s="8"/>
      <c r="F17" s="15">
        <v>485.9</v>
      </c>
      <c r="G17" s="16">
        <f>F17/$F$105</f>
        <v>1.4249467441183921E-2</v>
      </c>
      <c r="H17" s="8"/>
      <c r="I17" s="15">
        <v>485.9</v>
      </c>
      <c r="J17" s="16">
        <f>I17/$I$105</f>
        <v>1.5493015229643536E-2</v>
      </c>
      <c r="K17" s="8"/>
      <c r="L17" s="15">
        <v>485.9</v>
      </c>
      <c r="M17" s="17">
        <f>L17/$L$105</f>
        <v>1.6090192499499972E-2</v>
      </c>
    </row>
    <row r="18" spans="1:13" ht="15.5" x14ac:dyDescent="0.35">
      <c r="A18" s="5" t="s">
        <v>14</v>
      </c>
      <c r="B18" s="8"/>
      <c r="C18" s="15">
        <v>1069.8699999999999</v>
      </c>
      <c r="D18" s="16">
        <f>C18/$C$105</f>
        <v>3.1964403461299098E-2</v>
      </c>
      <c r="E18" s="8"/>
      <c r="F18" s="15">
        <v>1069.8699999999999</v>
      </c>
      <c r="G18" s="16">
        <f>F18/$F$105</f>
        <v>3.1374928444740567E-2</v>
      </c>
      <c r="H18" s="8"/>
      <c r="I18" s="15">
        <v>1025.8699999999999</v>
      </c>
      <c r="J18" s="16">
        <f>I18/$I$105</f>
        <v>3.271006283933816E-2</v>
      </c>
      <c r="K18" s="8"/>
      <c r="L18" s="15">
        <v>1025.8699999999999</v>
      </c>
      <c r="M18" s="17">
        <f>L18/$L$105</f>
        <v>3.3970870095620574E-2</v>
      </c>
    </row>
    <row r="19" spans="1:13" ht="15.5" x14ac:dyDescent="0.35">
      <c r="A19" s="5" t="s">
        <v>84</v>
      </c>
      <c r="B19" s="8"/>
      <c r="C19" s="15">
        <v>12.41</v>
      </c>
      <c r="D19" s="16">
        <f>C19/$C$105</f>
        <v>3.7077238071421938E-4</v>
      </c>
      <c r="E19" s="8"/>
      <c r="F19" s="15">
        <v>12.41</v>
      </c>
      <c r="G19" s="16">
        <f>F19/$F$105</f>
        <v>3.6393474160340082E-4</v>
      </c>
      <c r="H19" s="8"/>
      <c r="I19" s="15">
        <v>12.41</v>
      </c>
      <c r="J19" s="16">
        <f>I19/$I$105</f>
        <v>3.9569524387708638E-4</v>
      </c>
      <c r="K19" s="8"/>
      <c r="L19" s="15">
        <v>12.41</v>
      </c>
      <c r="M19" s="17">
        <f>L19/$L$105</f>
        <v>4.1094729145666739E-4</v>
      </c>
    </row>
    <row r="20" spans="1:13" ht="15.5" x14ac:dyDescent="0.35">
      <c r="A20" s="5" t="s">
        <v>92</v>
      </c>
      <c r="B20" s="8"/>
      <c r="C20" s="15">
        <v>0</v>
      </c>
      <c r="D20" s="16">
        <f>C20/$C$105</f>
        <v>0</v>
      </c>
      <c r="E20" s="8"/>
      <c r="F20" s="15">
        <v>52</v>
      </c>
      <c r="G20" s="16">
        <f>F20/$F$105</f>
        <v>1.5249481517628399E-3</v>
      </c>
      <c r="H20" s="8"/>
      <c r="I20" s="15">
        <v>52</v>
      </c>
      <c r="J20" s="16">
        <f>I20/$I$105</f>
        <v>1.65803003075008E-3</v>
      </c>
      <c r="K20" s="8"/>
      <c r="L20" s="15">
        <v>52</v>
      </c>
      <c r="M20" s="17">
        <f>L20/$L$105</f>
        <v>1.7219386910351895E-3</v>
      </c>
    </row>
    <row r="21" spans="1:13" ht="15.5" x14ac:dyDescent="0.35">
      <c r="A21" s="5"/>
      <c r="B21" s="8"/>
      <c r="C21" s="15"/>
      <c r="D21" s="16"/>
      <c r="E21" s="8"/>
      <c r="F21" s="15"/>
      <c r="G21" s="16"/>
      <c r="H21" s="8"/>
      <c r="I21" s="15"/>
      <c r="J21" s="16"/>
      <c r="K21" s="8"/>
      <c r="L21" s="15"/>
      <c r="M21" s="17"/>
    </row>
    <row r="22" spans="1:13" ht="15.5" x14ac:dyDescent="0.35">
      <c r="A22" s="4" t="s">
        <v>17</v>
      </c>
      <c r="B22" s="8"/>
      <c r="C22" s="10">
        <f>SUM(C23:C27)</f>
        <v>8074.74</v>
      </c>
      <c r="D22" s="11">
        <f>C22/$C$105</f>
        <v>0.24124823315457983</v>
      </c>
      <c r="E22" s="26"/>
      <c r="F22" s="31">
        <f>SUM(F23:F27)</f>
        <v>6696.74</v>
      </c>
      <c r="G22" s="11">
        <f>F22/$F$105</f>
        <v>0.1963881016506977</v>
      </c>
      <c r="H22" s="26"/>
      <c r="I22" s="31">
        <f>SUM(I23:I27)</f>
        <v>6640.74</v>
      </c>
      <c r="J22" s="11">
        <f>I22/$I$105</f>
        <v>0.21174127589237088</v>
      </c>
      <c r="K22" s="26"/>
      <c r="L22" s="31">
        <f>SUM(L23:L27)</f>
        <v>6730.74</v>
      </c>
      <c r="M22" s="12">
        <f>L22/$L$105</f>
        <v>0.22288310817881138</v>
      </c>
    </row>
    <row r="23" spans="1:13" ht="15.5" x14ac:dyDescent="0.35">
      <c r="A23" s="5" t="s">
        <v>74</v>
      </c>
      <c r="B23" s="8"/>
      <c r="C23" s="15">
        <v>1172.3</v>
      </c>
      <c r="D23" s="16">
        <f>C23/$C$105</f>
        <v>3.5024694755139349E-2</v>
      </c>
      <c r="E23" s="8"/>
      <c r="F23" s="15">
        <v>1172.3</v>
      </c>
      <c r="G23" s="16">
        <f>F23/$F$105</f>
        <v>3.4378783044453409E-2</v>
      </c>
      <c r="H23" s="8"/>
      <c r="I23" s="15">
        <v>1172.3</v>
      </c>
      <c r="J23" s="16">
        <f>I23/$I$105</f>
        <v>3.7379011635544593E-2</v>
      </c>
      <c r="K23" s="8"/>
      <c r="L23" s="15">
        <v>1172.3</v>
      </c>
      <c r="M23" s="17">
        <f>L23/$L$105</f>
        <v>3.8819783221164472E-2</v>
      </c>
    </row>
    <row r="24" spans="1:13" ht="15.5" x14ac:dyDescent="0.35">
      <c r="A24" s="5" t="s">
        <v>75</v>
      </c>
      <c r="B24" s="8"/>
      <c r="C24" s="15">
        <v>109.51</v>
      </c>
      <c r="D24" s="16">
        <f>C24/$C$105</f>
        <v>3.2718197753436071E-3</v>
      </c>
      <c r="E24" s="8"/>
      <c r="F24" s="15">
        <v>109.51</v>
      </c>
      <c r="G24" s="16">
        <f>F24/$F$105</f>
        <v>3.2114821557605502E-3</v>
      </c>
      <c r="H24" s="8"/>
      <c r="I24" s="15">
        <v>109.51</v>
      </c>
      <c r="J24" s="16">
        <f>I24/$I$105</f>
        <v>3.4917474743738704E-3</v>
      </c>
      <c r="K24" s="8"/>
      <c r="L24" s="15">
        <v>109.51</v>
      </c>
      <c r="M24" s="17">
        <f>L24/$L$105</f>
        <v>3.6263366549089157E-3</v>
      </c>
    </row>
    <row r="25" spans="1:13" ht="15.5" x14ac:dyDescent="0.35">
      <c r="A25" s="5" t="s">
        <v>76</v>
      </c>
      <c r="B25" s="8"/>
      <c r="C25" s="15">
        <v>859.16000000000008</v>
      </c>
      <c r="D25" s="16">
        <f>C25/$C$105</f>
        <v>2.5669040984240832E-2</v>
      </c>
      <c r="E25" s="8"/>
      <c r="F25" s="15">
        <v>759.16000000000008</v>
      </c>
      <c r="G25" s="16">
        <f>F25/$F$105</f>
        <v>2.2263069978697647E-2</v>
      </c>
      <c r="H25" s="8"/>
      <c r="I25" s="15">
        <v>759.16000000000008</v>
      </c>
      <c r="J25" s="16">
        <f>I25/$I$105</f>
        <v>2.420596304123521E-2</v>
      </c>
      <c r="K25" s="8"/>
      <c r="L25" s="15">
        <v>759.16000000000008</v>
      </c>
      <c r="M25" s="17">
        <f>L25/$L$105</f>
        <v>2.5138980320889896E-2</v>
      </c>
    </row>
    <row r="26" spans="1:13" ht="15.5" x14ac:dyDescent="0.35">
      <c r="A26" s="5" t="s">
        <v>77</v>
      </c>
      <c r="B26" s="8"/>
      <c r="C26" s="15">
        <v>4246.24</v>
      </c>
      <c r="D26" s="16">
        <f>C26/$C$105</f>
        <v>0.12686450555068063</v>
      </c>
      <c r="E26" s="8"/>
      <c r="F26" s="15">
        <v>2968.24</v>
      </c>
      <c r="G26" s="16">
        <f>F26/$F$105</f>
        <v>8.7046386576702522E-2</v>
      </c>
      <c r="H26" s="8"/>
      <c r="I26" s="15">
        <v>2912.24</v>
      </c>
      <c r="J26" s="16">
        <f>I26/$I$105</f>
        <v>9.2857334168300248E-2</v>
      </c>
      <c r="K26" s="8"/>
      <c r="L26" s="15">
        <v>3002.24</v>
      </c>
      <c r="M26" s="17">
        <f>L26/$L$105</f>
        <v>9.9416792611028593E-2</v>
      </c>
    </row>
    <row r="27" spans="1:13" ht="15.5" x14ac:dyDescent="0.35">
      <c r="A27" s="5" t="s">
        <v>78</v>
      </c>
      <c r="B27" s="8"/>
      <c r="C27" s="15">
        <v>1687.53</v>
      </c>
      <c r="D27" s="16">
        <f>C27/$C$105</f>
        <v>5.0418172089175393E-2</v>
      </c>
      <c r="E27" s="8"/>
      <c r="F27" s="15">
        <v>1687.53</v>
      </c>
      <c r="G27" s="16">
        <f>F27/$F$105</f>
        <v>4.9488379895083562E-2</v>
      </c>
      <c r="H27" s="8"/>
      <c r="I27" s="15">
        <v>1687.53</v>
      </c>
      <c r="J27" s="16">
        <f>I27/$I$105</f>
        <v>5.3807219572916967E-2</v>
      </c>
      <c r="K27" s="8"/>
      <c r="L27" s="15">
        <v>1687.53</v>
      </c>
      <c r="M27" s="17">
        <f>L27/$L$105</f>
        <v>5.5881215370819491E-2</v>
      </c>
    </row>
    <row r="28" spans="1:13" ht="15.5" x14ac:dyDescent="0.35">
      <c r="A28" s="5"/>
      <c r="B28" s="8"/>
      <c r="C28" s="15"/>
      <c r="D28" s="16"/>
      <c r="E28" s="8"/>
      <c r="F28" s="15"/>
      <c r="G28" s="16"/>
      <c r="H28" s="8"/>
      <c r="I28" s="15"/>
      <c r="J28" s="16"/>
      <c r="K28" s="8"/>
      <c r="L28" s="15"/>
      <c r="M28" s="17"/>
    </row>
    <row r="29" spans="1:13" ht="15.5" x14ac:dyDescent="0.35">
      <c r="A29" s="4" t="s">
        <v>16</v>
      </c>
      <c r="B29" s="8"/>
      <c r="C29" s="10">
        <f>C30</f>
        <v>1154</v>
      </c>
      <c r="D29" s="11">
        <f>C29/$C$105</f>
        <v>3.4477947408880674E-2</v>
      </c>
      <c r="E29" s="26"/>
      <c r="F29" s="31">
        <f>F30</f>
        <v>1154</v>
      </c>
      <c r="G29" s="11">
        <f>F29/$F$105</f>
        <v>3.384211859873687E-2</v>
      </c>
      <c r="H29" s="26"/>
      <c r="I29" s="31">
        <f>I30</f>
        <v>1154</v>
      </c>
      <c r="J29" s="11">
        <f>I29/$I$105</f>
        <v>3.6795512605492159E-2</v>
      </c>
      <c r="K29" s="26"/>
      <c r="L29" s="31">
        <f>L30</f>
        <v>1154</v>
      </c>
      <c r="M29" s="12">
        <f>L29/$L$105</f>
        <v>3.8213793258742475E-2</v>
      </c>
    </row>
    <row r="30" spans="1:13" ht="15.5" x14ac:dyDescent="0.35">
      <c r="A30" s="5" t="s">
        <v>16</v>
      </c>
      <c r="B30" s="8"/>
      <c r="C30" s="15">
        <v>1154</v>
      </c>
      <c r="D30" s="16">
        <f>C30/$C$105</f>
        <v>3.4477947408880674E-2</v>
      </c>
      <c r="E30" s="8"/>
      <c r="F30" s="15">
        <v>1154</v>
      </c>
      <c r="G30" s="16">
        <f>F30/$F$105</f>
        <v>3.384211859873687E-2</v>
      </c>
      <c r="H30" s="8"/>
      <c r="I30" s="15">
        <v>1154</v>
      </c>
      <c r="J30" s="16">
        <f>I30/$I$105</f>
        <v>3.6795512605492159E-2</v>
      </c>
      <c r="K30" s="8"/>
      <c r="L30" s="15">
        <v>1154</v>
      </c>
      <c r="M30" s="17">
        <f>L30/$L$105</f>
        <v>3.8213793258742475E-2</v>
      </c>
    </row>
    <row r="31" spans="1:13" ht="15.5" x14ac:dyDescent="0.35">
      <c r="A31" s="5"/>
      <c r="B31" s="8"/>
      <c r="C31" s="15"/>
      <c r="D31" s="16"/>
      <c r="E31" s="8"/>
      <c r="F31" s="15"/>
      <c r="G31" s="16"/>
      <c r="H31" s="8"/>
      <c r="I31" s="15"/>
      <c r="J31" s="16"/>
      <c r="K31" s="8"/>
      <c r="L31" s="15"/>
      <c r="M31" s="17"/>
    </row>
    <row r="32" spans="1:13" ht="13" customHeight="1" x14ac:dyDescent="0.35">
      <c r="A32" s="5"/>
      <c r="B32" s="8"/>
      <c r="C32" s="15"/>
      <c r="D32" s="16"/>
      <c r="E32" s="8"/>
      <c r="F32" s="15"/>
      <c r="G32" s="16"/>
      <c r="H32" s="8"/>
      <c r="I32" s="15"/>
      <c r="J32" s="16"/>
      <c r="K32" s="8"/>
      <c r="L32" s="15"/>
      <c r="M32" s="17"/>
    </row>
    <row r="33" spans="1:13" ht="15.5" x14ac:dyDescent="0.35">
      <c r="A33" s="4" t="s">
        <v>93</v>
      </c>
      <c r="B33" s="8"/>
      <c r="C33" s="10">
        <f>C34</f>
        <v>2266.15</v>
      </c>
      <c r="D33" s="11">
        <f>C33/$C$105</f>
        <v>6.7705546378366496E-2</v>
      </c>
      <c r="E33" s="8"/>
      <c r="F33" s="31">
        <f>F34</f>
        <v>1972</v>
      </c>
      <c r="G33" s="11">
        <f>F33/$F$105</f>
        <v>5.7830726063006162E-2</v>
      </c>
      <c r="H33" s="26"/>
      <c r="I33" s="31">
        <f>I34</f>
        <v>2098</v>
      </c>
      <c r="J33" s="11">
        <f>I33/$I$105</f>
        <v>6.6895134702185916E-2</v>
      </c>
      <c r="K33" s="26"/>
      <c r="L33" s="31">
        <f>L34</f>
        <v>2229</v>
      </c>
      <c r="M33" s="12">
        <f>L33/$L$105</f>
        <v>7.3811564275335334E-2</v>
      </c>
    </row>
    <row r="34" spans="1:13" ht="15.5" x14ac:dyDescent="0.35">
      <c r="A34" s="5" t="s">
        <v>6</v>
      </c>
      <c r="B34" s="8"/>
      <c r="C34" s="15">
        <v>2266.15</v>
      </c>
      <c r="D34" s="16">
        <f>C34/$C$105</f>
        <v>6.7705546378366496E-2</v>
      </c>
      <c r="E34" s="8"/>
      <c r="F34" s="15">
        <v>1972</v>
      </c>
      <c r="G34" s="16">
        <f>F34/$F$105</f>
        <v>5.7830726063006162E-2</v>
      </c>
      <c r="H34" s="8"/>
      <c r="I34" s="15">
        <v>2098</v>
      </c>
      <c r="J34" s="16">
        <f>I34/$I$105</f>
        <v>6.6895134702185916E-2</v>
      </c>
      <c r="K34" s="8"/>
      <c r="L34" s="15">
        <v>2229</v>
      </c>
      <c r="M34" s="17">
        <f>L34/$L$105</f>
        <v>7.3811564275335334E-2</v>
      </c>
    </row>
    <row r="35" spans="1:13" ht="15.5" x14ac:dyDescent="0.35">
      <c r="A35" s="5"/>
      <c r="B35" s="8"/>
      <c r="C35" s="15"/>
      <c r="D35" s="16"/>
      <c r="E35" s="8"/>
      <c r="F35" s="15"/>
      <c r="G35" s="16"/>
      <c r="H35" s="8"/>
      <c r="I35" s="15"/>
      <c r="J35" s="16"/>
      <c r="K35" s="8"/>
      <c r="L35" s="15"/>
      <c r="M35" s="17"/>
    </row>
    <row r="36" spans="1:13" ht="15.5" x14ac:dyDescent="0.35">
      <c r="A36" s="5"/>
      <c r="B36" s="8"/>
      <c r="C36" s="15"/>
      <c r="D36" s="16"/>
      <c r="E36" s="8"/>
      <c r="F36" s="15"/>
      <c r="G36" s="16"/>
      <c r="H36" s="8"/>
      <c r="I36" s="15"/>
      <c r="J36" s="16"/>
      <c r="K36" s="8"/>
      <c r="L36" s="15"/>
      <c r="M36" s="17"/>
    </row>
    <row r="37" spans="1:13" s="27" customFormat="1" ht="15.5" x14ac:dyDescent="0.35">
      <c r="A37" s="4" t="s">
        <v>94</v>
      </c>
      <c r="B37" s="26"/>
      <c r="C37" s="31">
        <f>C39+C46+C54</f>
        <v>-3686.42</v>
      </c>
      <c r="D37" s="11">
        <f>C37/$C$105</f>
        <v>-0.11013881705983179</v>
      </c>
      <c r="E37" s="26"/>
      <c r="F37" s="31">
        <f>F$39+F$46+F$54</f>
        <v>-4236.42</v>
      </c>
      <c r="G37" s="11">
        <f>F37/$F$105</f>
        <v>-0.12423693940559866</v>
      </c>
      <c r="H37" s="26"/>
      <c r="I37" s="31">
        <f>I$39+I$46+I$54</f>
        <v>-6687.42</v>
      </c>
      <c r="J37" s="11">
        <f>I37/$I$105</f>
        <v>-0.21322967669689807</v>
      </c>
      <c r="K37" s="26"/>
      <c r="L37" s="31">
        <f>L$39+L$46+L$54</f>
        <v>-8004.42</v>
      </c>
      <c r="M37" s="12">
        <f>L37/$L$105</f>
        <v>-0.26506000956338255</v>
      </c>
    </row>
    <row r="38" spans="1:13" ht="15.5" x14ac:dyDescent="0.35">
      <c r="A38" s="5"/>
      <c r="B38" s="8"/>
      <c r="C38" s="8"/>
      <c r="D38" s="13"/>
      <c r="E38" s="8"/>
      <c r="F38" s="15"/>
      <c r="G38" s="13"/>
      <c r="H38" s="8"/>
      <c r="I38" s="15"/>
      <c r="J38" s="13"/>
      <c r="K38" s="8"/>
      <c r="L38" s="15"/>
      <c r="M38" s="14"/>
    </row>
    <row r="39" spans="1:13" s="27" customFormat="1" ht="15.5" x14ac:dyDescent="0.35">
      <c r="A39" s="4" t="s">
        <v>19</v>
      </c>
      <c r="B39" s="26"/>
      <c r="C39" s="10">
        <f>SUM(C$40:C$44)</f>
        <v>-9144.41</v>
      </c>
      <c r="D39" s="11">
        <f>C39/$C$105</f>
        <v>-0.2732066612350455</v>
      </c>
      <c r="E39" s="26"/>
      <c r="F39" s="10">
        <f>SUM(F$40:F$44)</f>
        <v>-9678.41</v>
      </c>
      <c r="G39" s="11">
        <f>F39/$F$105</f>
        <v>-0.28382833541351898</v>
      </c>
      <c r="H39" s="26"/>
      <c r="I39" s="10">
        <f>SUM(I$40:I$44)</f>
        <v>-12077.41</v>
      </c>
      <c r="J39" s="11">
        <f>I39/$I$105</f>
        <v>-0.38509054757079469</v>
      </c>
      <c r="K39" s="26"/>
      <c r="L39" s="10">
        <f>SUM(L$40:L$44)</f>
        <v>-13481.41</v>
      </c>
      <c r="M39" s="12">
        <f>L39/$L$105</f>
        <v>-0.44642618247516758</v>
      </c>
    </row>
    <row r="40" spans="1:13" ht="15.5" x14ac:dyDescent="0.35">
      <c r="A40" s="5" t="s">
        <v>18</v>
      </c>
      <c r="B40" s="8"/>
      <c r="C40" s="15">
        <v>1615.21</v>
      </c>
      <c r="D40" s="16">
        <f>C40/$C$105</f>
        <v>4.8257474379807756E-2</v>
      </c>
      <c r="E40" s="8"/>
      <c r="F40" s="15">
        <v>1615.21</v>
      </c>
      <c r="G40" s="16">
        <f>F40/$F$105</f>
        <v>4.7367528927093394E-2</v>
      </c>
      <c r="H40" s="8"/>
      <c r="I40" s="15">
        <v>1435.21</v>
      </c>
      <c r="J40" s="16">
        <f>I40/$I$105</f>
        <v>4.5761947700631203E-2</v>
      </c>
      <c r="K40" s="8"/>
      <c r="L40" s="15">
        <v>1435.21</v>
      </c>
      <c r="M40" s="17">
        <f>L40/$L$105</f>
        <v>4.7525839014627203E-2</v>
      </c>
    </row>
    <row r="41" spans="1:13" ht="15.5" x14ac:dyDescent="0.35">
      <c r="A41" s="5" t="s">
        <v>20</v>
      </c>
      <c r="B41" s="8"/>
      <c r="C41" s="15">
        <v>-11644.97</v>
      </c>
      <c r="D41" s="16">
        <f>C41/$C$105</f>
        <v>-0.34791565271923147</v>
      </c>
      <c r="E41" s="8"/>
      <c r="F41" s="15">
        <v>-11998.97</v>
      </c>
      <c r="G41" s="16">
        <f>F41/$F$105</f>
        <v>-0.35188090624149543</v>
      </c>
      <c r="H41" s="8"/>
      <c r="I41" s="15">
        <v>-14217.97</v>
      </c>
      <c r="J41" s="16">
        <f>I41/$I$105</f>
        <v>-0.45334271608276372</v>
      </c>
      <c r="K41" s="8"/>
      <c r="L41" s="15">
        <v>-15621.97</v>
      </c>
      <c r="M41" s="17">
        <f>L41/$L$105</f>
        <v>-0.51730912640751925</v>
      </c>
    </row>
    <row r="42" spans="1:13" ht="15.5" x14ac:dyDescent="0.35">
      <c r="A42" s="5" t="s">
        <v>21</v>
      </c>
      <c r="B42" s="8"/>
      <c r="C42" s="15">
        <v>141.22</v>
      </c>
      <c r="D42" s="16">
        <f>C42/$C$105</f>
        <v>4.2192164064836467E-3</v>
      </c>
      <c r="E42" s="8"/>
      <c r="F42" s="15">
        <v>141.22</v>
      </c>
      <c r="G42" s="16">
        <f>F42/$F$105</f>
        <v>4.1414072690759279E-3</v>
      </c>
      <c r="H42" s="8"/>
      <c r="I42" s="15">
        <v>141.22</v>
      </c>
      <c r="J42" s="16">
        <f>I42/$I$105</f>
        <v>4.5028269412024291E-3</v>
      </c>
      <c r="K42" s="8"/>
      <c r="L42" s="15">
        <v>141.22</v>
      </c>
      <c r="M42" s="17">
        <f>L42/$L$105</f>
        <v>4.6763881143844126E-3</v>
      </c>
    </row>
    <row r="43" spans="1:13" ht="15.5" x14ac:dyDescent="0.35">
      <c r="A43" s="5" t="s">
        <v>12</v>
      </c>
      <c r="B43" s="8"/>
      <c r="C43" s="15">
        <v>-98.18</v>
      </c>
      <c r="D43" s="16">
        <f>C43/$C$105</f>
        <v>-2.9333144511299002E-3</v>
      </c>
      <c r="E43" s="8"/>
      <c r="F43" s="15">
        <v>-98.18</v>
      </c>
      <c r="G43" s="16">
        <f>F43/$F$105</f>
        <v>-2.8792194142322237E-3</v>
      </c>
      <c r="H43" s="8"/>
      <c r="I43" s="15">
        <v>-98.18</v>
      </c>
      <c r="J43" s="16">
        <f>I43/$I$105</f>
        <v>-3.1304882388277474E-3</v>
      </c>
      <c r="K43" s="8"/>
      <c r="L43" s="15">
        <v>-98.18</v>
      </c>
      <c r="M43" s="17">
        <f>L43/$L$105</f>
        <v>-3.2511527054968257E-3</v>
      </c>
    </row>
    <row r="44" spans="1:13" ht="15.5" x14ac:dyDescent="0.35">
      <c r="A44" s="5" t="s">
        <v>9</v>
      </c>
      <c r="B44" s="8"/>
      <c r="C44" s="15">
        <v>842.31</v>
      </c>
      <c r="D44" s="16">
        <f>C44/$C$105</f>
        <v>2.5165615149024503E-2</v>
      </c>
      <c r="E44" s="8"/>
      <c r="F44" s="15">
        <v>662.31</v>
      </c>
      <c r="G44" s="16">
        <f>F44/$F$105</f>
        <v>1.9422854046039353E-2</v>
      </c>
      <c r="H44" s="8"/>
      <c r="I44" s="15">
        <v>662.31</v>
      </c>
      <c r="J44" s="16">
        <f>I44/$I$105</f>
        <v>2.111788210896318E-2</v>
      </c>
      <c r="K44" s="8"/>
      <c r="L44" s="15">
        <v>662.31</v>
      </c>
      <c r="M44" s="17">
        <f>L44/$L$105</f>
        <v>2.1931869508836851E-2</v>
      </c>
    </row>
    <row r="45" spans="1:13" ht="15.5" x14ac:dyDescent="0.35">
      <c r="A45" s="5"/>
      <c r="B45" s="8"/>
      <c r="C45" s="8"/>
      <c r="D45" s="13"/>
      <c r="E45" s="8"/>
      <c r="F45" s="15"/>
      <c r="G45" s="13"/>
      <c r="H45" s="8"/>
      <c r="I45" s="15"/>
      <c r="J45" s="13"/>
      <c r="K45" s="8"/>
      <c r="L45" s="15"/>
      <c r="M45" s="14"/>
    </row>
    <row r="46" spans="1:13" s="27" customFormat="1" ht="15.5" x14ac:dyDescent="0.35">
      <c r="A46" s="4" t="s">
        <v>95</v>
      </c>
      <c r="B46" s="26"/>
      <c r="C46" s="10">
        <f>SUM(C$47:C$52)</f>
        <v>2694.49</v>
      </c>
      <c r="D46" s="11">
        <f>C46/$C$105</f>
        <v>8.0503019509319651E-2</v>
      </c>
      <c r="E46" s="26"/>
      <c r="F46" s="10">
        <f>SUM(F$47:F$52)</f>
        <v>2703.49</v>
      </c>
      <c r="G46" s="11">
        <f>F46/$F$105</f>
        <v>7.9282347669409989E-2</v>
      </c>
      <c r="H46" s="26"/>
      <c r="I46" s="10">
        <f>SUM(I$47:I$52)</f>
        <v>2666.49</v>
      </c>
      <c r="J46" s="11">
        <f>I46/$I$105</f>
        <v>8.5021548013361162E-2</v>
      </c>
      <c r="K46" s="26"/>
      <c r="L46" s="10">
        <f>SUM(L$47:L$52)</f>
        <v>2753.49</v>
      </c>
      <c r="M46" s="12">
        <f>L46/$L$105</f>
        <v>9.1179633968816995E-2</v>
      </c>
    </row>
    <row r="47" spans="1:13" ht="15.5" x14ac:dyDescent="0.35">
      <c r="A47" s="5" t="s">
        <v>22</v>
      </c>
      <c r="B47" s="8"/>
      <c r="C47" s="15">
        <v>820.61</v>
      </c>
      <c r="D47" s="16">
        <f>C47/$C$105</f>
        <v>2.4517286328597548E-2</v>
      </c>
      <c r="E47" s="8"/>
      <c r="F47" s="15">
        <v>655.61</v>
      </c>
      <c r="G47" s="16">
        <f>F47/$F$105</f>
        <v>1.9226370341869914E-2</v>
      </c>
      <c r="H47" s="8"/>
      <c r="I47" s="15">
        <v>655.61</v>
      </c>
      <c r="J47" s="16">
        <f>I47/$I$105</f>
        <v>2.0904251316539616E-2</v>
      </c>
      <c r="K47" s="8"/>
      <c r="L47" s="15">
        <v>655.61</v>
      </c>
      <c r="M47" s="17">
        <f>L47/$L$105</f>
        <v>2.171000433133809E-2</v>
      </c>
    </row>
    <row r="48" spans="1:13" ht="15.5" x14ac:dyDescent="0.35">
      <c r="A48" s="5" t="s">
        <v>23</v>
      </c>
      <c r="B48" s="8"/>
      <c r="C48" s="15">
        <v>355.86</v>
      </c>
      <c r="D48" s="16">
        <f>C48/$C$105</f>
        <v>1.0631995116918784E-2</v>
      </c>
      <c r="E48" s="8"/>
      <c r="F48" s="15">
        <v>355.86</v>
      </c>
      <c r="G48" s="16">
        <f>F48/$F$105</f>
        <v>1.0435924024737005E-2</v>
      </c>
      <c r="H48" s="8"/>
      <c r="I48" s="15">
        <v>355.86</v>
      </c>
      <c r="J48" s="16">
        <f>I48/$I$105</f>
        <v>1.1346664745052375E-2</v>
      </c>
      <c r="K48" s="8"/>
      <c r="L48" s="15">
        <v>355.86</v>
      </c>
      <c r="M48" s="17">
        <f>L48/$L$105</f>
        <v>1.1784021203688126E-2</v>
      </c>
    </row>
    <row r="49" spans="1:13" ht="15.5" x14ac:dyDescent="0.35">
      <c r="A49" s="5" t="s">
        <v>79</v>
      </c>
      <c r="B49" s="8"/>
      <c r="C49" s="15">
        <v>103.6</v>
      </c>
      <c r="D49" s="16">
        <f>C49/$C$105</f>
        <v>3.0952472717158037E-3</v>
      </c>
      <c r="E49" s="8"/>
      <c r="F49" s="15">
        <v>103.6</v>
      </c>
      <c r="G49" s="16">
        <f>F49/$F$105</f>
        <v>3.0381659331275039E-3</v>
      </c>
      <c r="H49" s="8"/>
      <c r="I49" s="15">
        <v>103.6</v>
      </c>
      <c r="J49" s="16">
        <f>I49/$I$105</f>
        <v>3.3033059843405438E-3</v>
      </c>
      <c r="K49" s="8"/>
      <c r="L49" s="15">
        <v>103.6</v>
      </c>
      <c r="M49" s="17">
        <f>L49/$L$105</f>
        <v>3.4306316998316466E-3</v>
      </c>
    </row>
    <row r="50" spans="1:13" ht="15.5" x14ac:dyDescent="0.35">
      <c r="A50" s="5" t="s">
        <v>31</v>
      </c>
      <c r="B50" s="8"/>
      <c r="C50" s="15">
        <v>377.99</v>
      </c>
      <c r="D50" s="16">
        <f>C50/$C$105</f>
        <v>1.1293171006137614E-2</v>
      </c>
      <c r="E50" s="8"/>
      <c r="F50" s="15">
        <v>587.99</v>
      </c>
      <c r="G50" s="16">
        <f>F50/$F$105</f>
        <v>1.7243351226058311E-2</v>
      </c>
      <c r="H50" s="8"/>
      <c r="I50" s="15">
        <v>587.99</v>
      </c>
      <c r="J50" s="16">
        <f>I50/$I$105</f>
        <v>1.8748174572706531E-2</v>
      </c>
      <c r="K50" s="8"/>
      <c r="L50" s="15">
        <v>587.99</v>
      </c>
      <c r="M50" s="17">
        <f>L50/$L$105</f>
        <v>1.9470821748880405E-2</v>
      </c>
    </row>
    <row r="51" spans="1:13" ht="15.5" x14ac:dyDescent="0.35">
      <c r="A51" s="5" t="s">
        <v>32</v>
      </c>
      <c r="B51" s="8"/>
      <c r="C51" s="15">
        <v>464.56</v>
      </c>
      <c r="D51" s="16">
        <f>C51/$C$105</f>
        <v>1.3879614599887007E-2</v>
      </c>
      <c r="E51" s="8"/>
      <c r="F51" s="15">
        <v>464.56</v>
      </c>
      <c r="G51" s="16">
        <f>F51/$F$105</f>
        <v>1.3623652180441249E-2</v>
      </c>
      <c r="H51" s="8"/>
      <c r="I51" s="15">
        <v>464.56</v>
      </c>
      <c r="J51" s="16">
        <f>I51/$I$105</f>
        <v>1.4812585213178022E-2</v>
      </c>
      <c r="K51" s="8"/>
      <c r="L51" s="15">
        <v>464.56</v>
      </c>
      <c r="M51" s="17">
        <f>L51/$L$105</f>
        <v>1.5383535352063609E-2</v>
      </c>
    </row>
    <row r="52" spans="1:13" ht="15.5" x14ac:dyDescent="0.35">
      <c r="A52" s="5" t="s">
        <v>33</v>
      </c>
      <c r="B52" s="8"/>
      <c r="C52" s="15">
        <v>571.87</v>
      </c>
      <c r="D52" s="16">
        <f>C52/$C$105</f>
        <v>1.7085705186062904E-2</v>
      </c>
      <c r="E52" s="8"/>
      <c r="F52" s="15">
        <v>535.87</v>
      </c>
      <c r="G52" s="16">
        <f>F52/$F$105</f>
        <v>1.5714883963176021E-2</v>
      </c>
      <c r="H52" s="8"/>
      <c r="I52" s="15">
        <v>498.87</v>
      </c>
      <c r="J52" s="16">
        <f>I52/$I$105</f>
        <v>1.5906566181544086E-2</v>
      </c>
      <c r="K52" s="8"/>
      <c r="L52" s="15">
        <v>585.87</v>
      </c>
      <c r="M52" s="17">
        <f>L52/$L$105</f>
        <v>1.9400619633015124E-2</v>
      </c>
    </row>
    <row r="53" spans="1:13" ht="15.5" x14ac:dyDescent="0.35">
      <c r="A53" s="5"/>
      <c r="B53" s="8"/>
      <c r="C53" s="15"/>
      <c r="D53" s="16"/>
      <c r="E53" s="8"/>
      <c r="F53" s="15"/>
      <c r="G53" s="16"/>
      <c r="H53" s="8"/>
      <c r="I53" s="15"/>
      <c r="J53" s="16"/>
      <c r="K53" s="8"/>
      <c r="L53" s="15"/>
      <c r="M53" s="17"/>
    </row>
    <row r="54" spans="1:13" s="27" customFormat="1" ht="15.5" x14ac:dyDescent="0.35">
      <c r="A54" s="4" t="s">
        <v>96</v>
      </c>
      <c r="B54" s="26"/>
      <c r="C54" s="10">
        <f>SUM(C$55:C$59)</f>
        <v>2763.5</v>
      </c>
      <c r="D54" s="11">
        <f>C54/$C$105</f>
        <v>8.2564824665894057E-2</v>
      </c>
      <c r="E54" s="26"/>
      <c r="F54" s="10">
        <f>SUM(F$55:F$59)</f>
        <v>2738.5</v>
      </c>
      <c r="G54" s="11">
        <f>F54/$F$105</f>
        <v>8.0309048338510325E-2</v>
      </c>
      <c r="H54" s="26"/>
      <c r="I54" s="10">
        <f>SUM(I$55:I$59)</f>
        <v>2723.5</v>
      </c>
      <c r="J54" s="11">
        <f>I54/$I$105</f>
        <v>8.6839322860535445E-2</v>
      </c>
      <c r="K54" s="26"/>
      <c r="L54" s="10">
        <f>SUM(L$55:L$59)</f>
        <v>2723.5</v>
      </c>
      <c r="M54" s="12">
        <f>L54/$L$105</f>
        <v>9.0186538942968048E-2</v>
      </c>
    </row>
    <row r="55" spans="1:13" ht="15.5" x14ac:dyDescent="0.35">
      <c r="A55" s="5" t="s">
        <v>24</v>
      </c>
      <c r="B55" s="8"/>
      <c r="C55" s="15">
        <v>-263.94</v>
      </c>
      <c r="D55" s="16">
        <f>C55/$C$105</f>
        <v>-7.8857100858751861E-3</v>
      </c>
      <c r="E55" s="8"/>
      <c r="F55" s="15">
        <v>-263.94</v>
      </c>
      <c r="G55" s="16">
        <f>F55/$F$105</f>
        <v>-7.7402849072362298E-3</v>
      </c>
      <c r="H55" s="8"/>
      <c r="I55" s="15">
        <v>-263.94</v>
      </c>
      <c r="J55" s="16">
        <f>I55/$I$105</f>
        <v>-8.415777813772618E-3</v>
      </c>
      <c r="K55" s="8"/>
      <c r="L55" s="15">
        <v>-263.94</v>
      </c>
      <c r="M55" s="17">
        <f>L55/$L$105</f>
        <v>-8.7401634252274596E-3</v>
      </c>
    </row>
    <row r="56" spans="1:13" ht="15.5" x14ac:dyDescent="0.35">
      <c r="A56" s="5" t="s">
        <v>25</v>
      </c>
      <c r="B56" s="8"/>
      <c r="C56" s="15">
        <v>291.33</v>
      </c>
      <c r="D56" s="16">
        <f>C56/$C$105</f>
        <v>8.704038491013177E-3</v>
      </c>
      <c r="E56" s="8"/>
      <c r="F56" s="15">
        <v>266.33</v>
      </c>
      <c r="G56" s="16">
        <f>F56/$F$105</f>
        <v>7.8103738703653291E-3</v>
      </c>
      <c r="H56" s="8"/>
      <c r="I56" s="15">
        <v>251.32999999999998</v>
      </c>
      <c r="J56" s="16">
        <f>I56/$I$105</f>
        <v>8.0137055313157235E-3</v>
      </c>
      <c r="K56" s="8"/>
      <c r="L56" s="15">
        <v>251.32999999999998</v>
      </c>
      <c r="M56" s="17">
        <f>L56/$L$105</f>
        <v>8.3225932926514271E-3</v>
      </c>
    </row>
    <row r="57" spans="1:13" ht="15.5" x14ac:dyDescent="0.35">
      <c r="A57" s="5" t="s">
        <v>26</v>
      </c>
      <c r="B57" s="8"/>
      <c r="C57" s="15">
        <v>18.73</v>
      </c>
      <c r="D57" s="16">
        <f>C57/$C$105</f>
        <v>5.5959441505055031E-4</v>
      </c>
      <c r="E57" s="8"/>
      <c r="F57" s="15">
        <v>18.73</v>
      </c>
      <c r="G57" s="16">
        <f>F57/$F$105</f>
        <v>5.4927459389457673E-4</v>
      </c>
      <c r="H57" s="8"/>
      <c r="I57" s="15">
        <v>18.73</v>
      </c>
      <c r="J57" s="16">
        <f>I57/$I$105</f>
        <v>5.972096629990192E-4</v>
      </c>
      <c r="K57" s="8"/>
      <c r="L57" s="15">
        <v>18.73</v>
      </c>
      <c r="M57" s="17">
        <f>L57/$L$105</f>
        <v>6.202290708286366E-4</v>
      </c>
    </row>
    <row r="58" spans="1:13" ht="15.5" x14ac:dyDescent="0.35">
      <c r="A58" s="5" t="s">
        <v>27</v>
      </c>
      <c r="B58" s="8"/>
      <c r="C58" s="15">
        <v>1653.27</v>
      </c>
      <c r="D58" s="16">
        <f>C58/$C$105</f>
        <v>4.9394589352409139E-2</v>
      </c>
      <c r="E58" s="8"/>
      <c r="F58" s="15">
        <v>1653.27</v>
      </c>
      <c r="G58" s="16">
        <f>F58/$F$105</f>
        <v>4.8483673670479815E-2</v>
      </c>
      <c r="H58" s="8"/>
      <c r="I58" s="15">
        <v>1653.27</v>
      </c>
      <c r="J58" s="16">
        <f>I58/$I$105</f>
        <v>5.2714832864195864E-2</v>
      </c>
      <c r="K58" s="8"/>
      <c r="L58" s="15">
        <v>1653.27</v>
      </c>
      <c r="M58" s="17">
        <f>L58/$L$105</f>
        <v>5.4746722687072071E-2</v>
      </c>
    </row>
    <row r="59" spans="1:13" ht="15.5" x14ac:dyDescent="0.35">
      <c r="A59" s="5" t="s">
        <v>15</v>
      </c>
      <c r="B59" s="8"/>
      <c r="C59" s="15">
        <v>1064.1100000000001</v>
      </c>
      <c r="D59" s="16">
        <f>C59/$C$105</f>
        <v>3.1792312493296372E-2</v>
      </c>
      <c r="E59" s="8"/>
      <c r="F59" s="15">
        <v>1064.1100000000001</v>
      </c>
      <c r="G59" s="16">
        <f>F59/$F$105</f>
        <v>3.1206011111006841E-2</v>
      </c>
      <c r="H59" s="8"/>
      <c r="I59" s="15">
        <v>1064.1100000000001</v>
      </c>
      <c r="J59" s="16">
        <f>I59/$I$105</f>
        <v>3.3929352615797458E-2</v>
      </c>
      <c r="K59" s="8"/>
      <c r="L59" s="15">
        <v>1064.1100000000001</v>
      </c>
      <c r="M59" s="17">
        <f>L59/$L$105</f>
        <v>3.5237157317643382E-2</v>
      </c>
    </row>
    <row r="60" spans="1:13" ht="15.5" x14ac:dyDescent="0.35">
      <c r="A60" s="5"/>
      <c r="B60" s="8"/>
      <c r="C60" s="15"/>
      <c r="D60" s="16"/>
      <c r="E60" s="8"/>
      <c r="F60" s="15"/>
      <c r="G60" s="16"/>
      <c r="H60" s="8"/>
      <c r="I60" s="15"/>
      <c r="J60" s="16"/>
      <c r="K60" s="8"/>
      <c r="L60" s="15"/>
      <c r="M60" s="17"/>
    </row>
    <row r="61" spans="1:13" ht="15.5" x14ac:dyDescent="0.35">
      <c r="A61" s="5"/>
      <c r="B61" s="8"/>
      <c r="C61" s="8"/>
      <c r="D61" s="13"/>
      <c r="E61" s="8"/>
      <c r="F61" s="15"/>
      <c r="G61" s="13"/>
      <c r="H61" s="8"/>
      <c r="I61" s="15"/>
      <c r="J61" s="13"/>
      <c r="K61" s="8"/>
      <c r="L61" s="15"/>
      <c r="M61" s="14"/>
    </row>
    <row r="62" spans="1:13" ht="15.5" x14ac:dyDescent="0.35">
      <c r="A62" s="4" t="s">
        <v>97</v>
      </c>
      <c r="B62" s="26"/>
      <c r="C62" s="10">
        <f>C$64</f>
        <v>11864.570000000003</v>
      </c>
      <c r="D62" s="11">
        <f>C62/$C$105</f>
        <v>0.35447662087433579</v>
      </c>
      <c r="E62" s="26"/>
      <c r="F62" s="10">
        <f>F$64</f>
        <v>14956.570000000003</v>
      </c>
      <c r="G62" s="11">
        <f>F62/$F$105</f>
        <v>0.4386152649656066</v>
      </c>
      <c r="H62" s="26"/>
      <c r="I62" s="10">
        <f>I$64</f>
        <v>14956.570000000003</v>
      </c>
      <c r="J62" s="11">
        <f>I62/$I$105</f>
        <v>0.47689311955799479</v>
      </c>
      <c r="K62" s="26"/>
      <c r="L62" s="10">
        <f>L$64</f>
        <v>14956.570000000003</v>
      </c>
      <c r="M62" s="12">
        <f>L62/$L$105</f>
        <v>0.49527493400338829</v>
      </c>
    </row>
    <row r="63" spans="1:13" ht="15.5" x14ac:dyDescent="0.35">
      <c r="A63" s="4"/>
      <c r="B63" s="26"/>
      <c r="C63" s="31"/>
      <c r="D63" s="11"/>
      <c r="E63" s="26"/>
      <c r="F63" s="31"/>
      <c r="G63" s="11"/>
      <c r="H63" s="26"/>
      <c r="I63" s="31"/>
      <c r="J63" s="11"/>
      <c r="K63" s="26"/>
      <c r="L63" s="31"/>
      <c r="M63" s="12"/>
    </row>
    <row r="64" spans="1:13" ht="15.5" x14ac:dyDescent="0.35">
      <c r="A64" s="4" t="s">
        <v>34</v>
      </c>
      <c r="B64" s="26"/>
      <c r="C64" s="10">
        <f>SUM(C$65:C$72)</f>
        <v>11864.570000000003</v>
      </c>
      <c r="D64" s="11">
        <f>C64/$C$105</f>
        <v>0.35447662087433579</v>
      </c>
      <c r="E64" s="26"/>
      <c r="F64" s="10">
        <f>SUM(F$65:F$72)</f>
        <v>14956.570000000003</v>
      </c>
      <c r="G64" s="11">
        <f>F64/$F$105</f>
        <v>0.4386152649656066</v>
      </c>
      <c r="H64" s="26"/>
      <c r="I64" s="10">
        <f>SUM(I$65:I$72)</f>
        <v>14956.570000000003</v>
      </c>
      <c r="J64" s="11">
        <f>I64/$I$105</f>
        <v>0.47689311955799479</v>
      </c>
      <c r="K64" s="26"/>
      <c r="L64" s="10">
        <f>SUM(L$65:L$72)</f>
        <v>14956.570000000003</v>
      </c>
      <c r="M64" s="12">
        <f>L64/$L$105</f>
        <v>0.49527493400338829</v>
      </c>
    </row>
    <row r="65" spans="1:13" ht="15.5" x14ac:dyDescent="0.35">
      <c r="A65" s="5" t="s">
        <v>35</v>
      </c>
      <c r="B65" s="8"/>
      <c r="C65" s="15">
        <v>-2290.83</v>
      </c>
      <c r="D65" s="16">
        <f>C65/$C$105</f>
        <v>-6.8442908373211528E-2</v>
      </c>
      <c r="E65" s="8"/>
      <c r="F65" s="15">
        <v>-2030.83</v>
      </c>
      <c r="G65" s="16">
        <f>F65/$F$105</f>
        <v>-5.9555970289317847E-2</v>
      </c>
      <c r="H65" s="8"/>
      <c r="I65" s="15">
        <v>-2030.83</v>
      </c>
      <c r="J65" s="16">
        <f>I65/$I$105</f>
        <v>-6.4753406295157398E-2</v>
      </c>
      <c r="K65" s="8"/>
      <c r="L65" s="15">
        <v>-2030.83</v>
      </c>
      <c r="M65" s="17">
        <f>L65/$L$105</f>
        <v>-6.7249322152211424E-2</v>
      </c>
    </row>
    <row r="66" spans="1:13" ht="15.5" x14ac:dyDescent="0.35">
      <c r="A66" s="5" t="s">
        <v>36</v>
      </c>
      <c r="B66" s="8"/>
      <c r="C66" s="15">
        <v>6674.33</v>
      </c>
      <c r="D66" s="16">
        <f>C66/$C$105</f>
        <v>0.19940831778987395</v>
      </c>
      <c r="E66" s="8"/>
      <c r="F66" s="15">
        <v>6674.33</v>
      </c>
      <c r="G66" s="16">
        <f>F66/$F$105</f>
        <v>0.19573090764913989</v>
      </c>
      <c r="H66" s="8"/>
      <c r="I66" s="15">
        <v>6674.33</v>
      </c>
      <c r="J66" s="16">
        <f>I66/$I$105</f>
        <v>0.21281229952184963</v>
      </c>
      <c r="K66" s="8"/>
      <c r="L66" s="15">
        <v>6674.33</v>
      </c>
      <c r="M66" s="17">
        <f>L66/$L$105</f>
        <v>0.22101513584109417</v>
      </c>
    </row>
    <row r="67" spans="1:13" ht="15.5" x14ac:dyDescent="0.35">
      <c r="A67" s="5" t="s">
        <v>37</v>
      </c>
      <c r="B67" s="8"/>
      <c r="C67" s="15">
        <v>6974.02</v>
      </c>
      <c r="D67" s="16">
        <f>C67/$C$105</f>
        <v>0.20836212719972444</v>
      </c>
      <c r="E67" s="8"/>
      <c r="F67" s="15">
        <v>6974.02</v>
      </c>
      <c r="G67" s="16">
        <f>F67/$F$105</f>
        <v>0.2045195944107131</v>
      </c>
      <c r="H67" s="8"/>
      <c r="I67" s="15">
        <v>6974.02</v>
      </c>
      <c r="J67" s="16">
        <f>I67/$I$105</f>
        <v>0.22236797298176295</v>
      </c>
      <c r="K67" s="8"/>
      <c r="L67" s="15">
        <v>6974.02</v>
      </c>
      <c r="M67" s="17">
        <f>L67/$L$105</f>
        <v>0.23093913211640835</v>
      </c>
    </row>
    <row r="68" spans="1:13" ht="15.5" x14ac:dyDescent="0.35">
      <c r="A68" s="5" t="s">
        <v>38</v>
      </c>
      <c r="B68" s="8"/>
      <c r="C68" s="15">
        <v>4281.2700000000004</v>
      </c>
      <c r="D68" s="16">
        <f>C68/$C$105</f>
        <v>0.12791109350365562</v>
      </c>
      <c r="E68" s="8"/>
      <c r="F68" s="15">
        <v>4281.2700000000004</v>
      </c>
      <c r="G68" s="16">
        <f>F68/$F$105</f>
        <v>0.12555220718649412</v>
      </c>
      <c r="H68" s="8"/>
      <c r="I68" s="15">
        <v>4281.2700000000004</v>
      </c>
      <c r="J68" s="16">
        <f>I68/$I$105</f>
        <v>0.136509119802873</v>
      </c>
      <c r="K68" s="8"/>
      <c r="L68" s="15">
        <v>4281.2700000000004</v>
      </c>
      <c r="M68" s="17">
        <f>L68/$L$105</f>
        <v>0.14177085499554282</v>
      </c>
    </row>
    <row r="69" spans="1:13" ht="15.5" x14ac:dyDescent="0.35">
      <c r="A69" s="5" t="s">
        <v>39</v>
      </c>
      <c r="B69" s="8"/>
      <c r="C69" s="15">
        <v>311.69</v>
      </c>
      <c r="D69" s="16">
        <f>C69/$C$105</f>
        <v>9.3123322598561674E-3</v>
      </c>
      <c r="E69" s="8"/>
      <c r="F69" s="15">
        <v>311.69</v>
      </c>
      <c r="G69" s="16">
        <f>F69/$F$105</f>
        <v>9.1405978735184523E-3</v>
      </c>
      <c r="H69" s="8"/>
      <c r="I69" s="15">
        <v>311.69</v>
      </c>
      <c r="J69" s="16">
        <f>I69/$I$105</f>
        <v>9.9382957747017782E-3</v>
      </c>
      <c r="K69" s="8"/>
      <c r="L69" s="15">
        <v>311.69</v>
      </c>
      <c r="M69" s="17">
        <f>L69/$L$105</f>
        <v>1.0321366742476121E-2</v>
      </c>
    </row>
    <row r="70" spans="1:13" ht="15.5" x14ac:dyDescent="0.35">
      <c r="A70" s="5" t="s">
        <v>40</v>
      </c>
      <c r="B70" s="8"/>
      <c r="C70" s="15">
        <v>180</v>
      </c>
      <c r="D70" s="16">
        <f>C70/$C$105</f>
        <v>5.3778427500853739E-3</v>
      </c>
      <c r="E70" s="8"/>
      <c r="F70" s="15">
        <v>180</v>
      </c>
      <c r="G70" s="16">
        <f>F70/$F$105</f>
        <v>5.2786666791790615E-3</v>
      </c>
      <c r="H70" s="8"/>
      <c r="I70" s="15">
        <v>180</v>
      </c>
      <c r="J70" s="16">
        <f>I70/$I$105</f>
        <v>5.7393347218272E-3</v>
      </c>
      <c r="K70" s="8"/>
      <c r="L70" s="15">
        <v>180</v>
      </c>
      <c r="M70" s="17">
        <f>L70/$L$105</f>
        <v>5.9605570074295023E-3</v>
      </c>
    </row>
    <row r="71" spans="1:13" ht="15.5" x14ac:dyDescent="0.35">
      <c r="A71" s="5" t="s">
        <v>41</v>
      </c>
      <c r="B71" s="8"/>
      <c r="C71" s="15">
        <v>631.89</v>
      </c>
      <c r="D71" s="16">
        <f>C71/$C$105</f>
        <v>1.8878916974174702E-2</v>
      </c>
      <c r="E71" s="8"/>
      <c r="F71" s="15">
        <v>463.89</v>
      </c>
      <c r="G71" s="16">
        <f>F71/$F$105</f>
        <v>1.3604003810024303E-2</v>
      </c>
      <c r="H71" s="8"/>
      <c r="I71" s="15">
        <v>463.89</v>
      </c>
      <c r="J71" s="16">
        <f>I71/$I$105</f>
        <v>1.4791222133935666E-2</v>
      </c>
      <c r="K71" s="8"/>
      <c r="L71" s="15">
        <v>463.89</v>
      </c>
      <c r="M71" s="17">
        <f>L71/$L$105</f>
        <v>1.5361348834313731E-2</v>
      </c>
    </row>
    <row r="72" spans="1:13" ht="15.5" x14ac:dyDescent="0.35">
      <c r="A72" s="5" t="s">
        <v>42</v>
      </c>
      <c r="B72" s="8"/>
      <c r="C72" s="15">
        <v>-4897.7999999999993</v>
      </c>
      <c r="D72" s="16">
        <f>C72/$C$105</f>
        <v>-0.14633110122982299</v>
      </c>
      <c r="E72" s="8"/>
      <c r="F72" s="15">
        <v>-1897.7999999999993</v>
      </c>
      <c r="G72" s="16">
        <f>F72/$F$105</f>
        <v>-5.5654742354144547E-2</v>
      </c>
      <c r="H72" s="8"/>
      <c r="I72" s="15">
        <v>-1897.7999999999993</v>
      </c>
      <c r="J72" s="16">
        <f>I72/$I$105</f>
        <v>-6.0511719083798092E-2</v>
      </c>
      <c r="K72" s="8"/>
      <c r="L72" s="15">
        <v>-1897.7999999999993</v>
      </c>
      <c r="M72" s="17">
        <f>L72/$L$105</f>
        <v>-6.2844139381665026E-2</v>
      </c>
    </row>
    <row r="73" spans="1:13" ht="15.5" x14ac:dyDescent="0.35">
      <c r="A73" s="5"/>
      <c r="B73" s="8"/>
      <c r="C73" s="8"/>
      <c r="D73" s="13"/>
      <c r="E73" s="8"/>
      <c r="F73" s="15"/>
      <c r="G73" s="13"/>
      <c r="H73" s="8"/>
      <c r="I73" s="15"/>
      <c r="J73" s="13"/>
      <c r="K73" s="8"/>
      <c r="L73" s="15"/>
      <c r="M73" s="14"/>
    </row>
    <row r="74" spans="1:13" ht="15.5" x14ac:dyDescent="0.35">
      <c r="A74" s="5"/>
      <c r="B74" s="8"/>
      <c r="C74" s="8"/>
      <c r="D74" s="13"/>
      <c r="E74" s="8"/>
      <c r="F74" s="15"/>
      <c r="G74" s="13"/>
      <c r="H74" s="8"/>
      <c r="I74" s="15"/>
      <c r="J74" s="13"/>
      <c r="K74" s="8"/>
      <c r="L74" s="15"/>
      <c r="M74" s="14"/>
    </row>
    <row r="75" spans="1:13" s="27" customFormat="1" ht="15.5" x14ac:dyDescent="0.35">
      <c r="A75" s="4" t="s">
        <v>43</v>
      </c>
      <c r="B75" s="26"/>
      <c r="C75" s="10">
        <f>C$77+C80+C89+C92+C100</f>
        <v>7874.65</v>
      </c>
      <c r="D75" s="11">
        <f>C75/$C$105</f>
        <v>0.23527016339977658</v>
      </c>
      <c r="E75" s="26"/>
      <c r="F75" s="10">
        <f>F$77+F80+F89+F92+F100</f>
        <v>7778.65</v>
      </c>
      <c r="G75" s="11">
        <f>F75/$F$105</f>
        <v>0.22811611424442335</v>
      </c>
      <c r="H75" s="26"/>
      <c r="I75" s="10">
        <f>I$77+I80+I89+I92+I100</f>
        <v>7758.65</v>
      </c>
      <c r="J75" s="11">
        <f>I75/$I$105</f>
        <v>0.24738605188613669</v>
      </c>
      <c r="K75" s="26"/>
      <c r="L75" s="10">
        <f>L$77+L80+L89+L92+L100</f>
        <v>7758.65</v>
      </c>
      <c r="M75" s="12">
        <f>L75/$L$105</f>
        <v>0.25692153125384948</v>
      </c>
    </row>
    <row r="76" spans="1:13" ht="15.5" x14ac:dyDescent="0.35">
      <c r="A76" s="4"/>
      <c r="B76" s="8"/>
      <c r="C76" s="8"/>
      <c r="D76" s="13"/>
      <c r="E76" s="8"/>
      <c r="F76" s="15"/>
      <c r="G76" s="13"/>
      <c r="H76" s="8"/>
      <c r="I76" s="15"/>
      <c r="J76" s="13"/>
      <c r="K76" s="8"/>
      <c r="L76" s="15"/>
      <c r="M76" s="14"/>
    </row>
    <row r="77" spans="1:13" s="27" customFormat="1" ht="15.5" x14ac:dyDescent="0.35">
      <c r="A77" s="4" t="s">
        <v>98</v>
      </c>
      <c r="B77" s="26"/>
      <c r="C77" s="10">
        <f>SUM(C$78:C$78)</f>
        <v>203</v>
      </c>
      <c r="D77" s="11">
        <f>C77/$C$105</f>
        <v>6.0650115459296161E-3</v>
      </c>
      <c r="E77" s="26"/>
      <c r="F77" s="10">
        <f>SUM(F$78:F$78)</f>
        <v>203</v>
      </c>
      <c r="G77" s="11">
        <f>F77/$F$105</f>
        <v>5.9531629770741635E-3</v>
      </c>
      <c r="H77" s="26"/>
      <c r="I77" s="10">
        <f>SUM(I$78:I$78)</f>
        <v>193</v>
      </c>
      <c r="J77" s="11">
        <f>I77/$I$105</f>
        <v>6.1538422295147202E-3</v>
      </c>
      <c r="K77" s="26"/>
      <c r="L77" s="10">
        <f>SUM(L$78:L$78)</f>
        <v>193</v>
      </c>
      <c r="M77" s="12">
        <f>L77/$L$105</f>
        <v>6.3910416801882999E-3</v>
      </c>
    </row>
    <row r="78" spans="1:13" ht="15.5" x14ac:dyDescent="0.35">
      <c r="A78" s="5" t="s">
        <v>29</v>
      </c>
      <c r="B78" s="8"/>
      <c r="C78" s="15">
        <v>203</v>
      </c>
      <c r="D78" s="16">
        <f>C78/$C$105</f>
        <v>6.0650115459296161E-3</v>
      </c>
      <c r="E78" s="8"/>
      <c r="F78" s="15">
        <v>203</v>
      </c>
      <c r="G78" s="16">
        <f>F78/$F$105</f>
        <v>5.9531629770741635E-3</v>
      </c>
      <c r="H78" s="8"/>
      <c r="I78" s="15">
        <v>193</v>
      </c>
      <c r="J78" s="16">
        <f>I78/$I$105</f>
        <v>6.1538422295147202E-3</v>
      </c>
      <c r="K78" s="8"/>
      <c r="L78" s="15">
        <v>193</v>
      </c>
      <c r="M78" s="17">
        <f>L78/$L$105</f>
        <v>6.3910416801882999E-3</v>
      </c>
    </row>
    <row r="79" spans="1:13" ht="15.5" x14ac:dyDescent="0.35">
      <c r="A79" s="5"/>
      <c r="B79" s="8"/>
      <c r="C79" s="8"/>
      <c r="D79" s="13"/>
      <c r="E79" s="8"/>
      <c r="F79" s="15"/>
      <c r="G79" s="13"/>
      <c r="H79" s="8"/>
      <c r="I79" s="15"/>
      <c r="J79" s="13"/>
      <c r="K79" s="8"/>
      <c r="L79" s="15"/>
      <c r="M79" s="14"/>
    </row>
    <row r="80" spans="1:13" s="27" customFormat="1" ht="15.5" x14ac:dyDescent="0.35">
      <c r="A80" s="4" t="s">
        <v>44</v>
      </c>
      <c r="B80" s="26"/>
      <c r="C80" s="10">
        <f>SUM(C$81:C$87)</f>
        <v>5277.67</v>
      </c>
      <c r="D80" s="11">
        <f>C80/$C$105</f>
        <v>0.15768044081579485</v>
      </c>
      <c r="E80" s="26"/>
      <c r="F80" s="10">
        <f>SUM(F$81:F$87)</f>
        <v>5202.67</v>
      </c>
      <c r="G80" s="11">
        <f>F80/$F$105</f>
        <v>0.15257311539869181</v>
      </c>
      <c r="H80" s="26"/>
      <c r="I80" s="10">
        <f>SUM(I$81:I$87)</f>
        <v>5202.67</v>
      </c>
      <c r="J80" s="11">
        <f>I80/$I$105</f>
        <v>0.16588813654004844</v>
      </c>
      <c r="K80" s="26"/>
      <c r="L80" s="10">
        <f>SUM(L$81:L$87)</f>
        <v>5202.67</v>
      </c>
      <c r="M80" s="12">
        <f>L80/$L$105</f>
        <v>0.17228228403246248</v>
      </c>
    </row>
    <row r="81" spans="1:13" ht="15.5" x14ac:dyDescent="0.35">
      <c r="A81" s="5" t="s">
        <v>45</v>
      </c>
      <c r="B81" s="8"/>
      <c r="C81" s="15">
        <v>385.18</v>
      </c>
      <c r="D81" s="16">
        <f>C81/$C$105</f>
        <v>1.1507985947099357E-2</v>
      </c>
      <c r="E81" s="8"/>
      <c r="F81" s="15">
        <v>385.18</v>
      </c>
      <c r="G81" s="16">
        <f>F81/$F$105</f>
        <v>1.1295760174923283E-2</v>
      </c>
      <c r="H81" s="8"/>
      <c r="I81" s="15">
        <v>385.18</v>
      </c>
      <c r="J81" s="16">
        <f>I81/$I$105</f>
        <v>1.2281538600852227E-2</v>
      </c>
      <c r="K81" s="8"/>
      <c r="L81" s="15">
        <v>385.18</v>
      </c>
      <c r="M81" s="17">
        <f>L81/$L$105</f>
        <v>1.2754929711787199E-2</v>
      </c>
    </row>
    <row r="82" spans="1:13" ht="15.5" x14ac:dyDescent="0.35">
      <c r="A82" s="5" t="s">
        <v>46</v>
      </c>
      <c r="B82" s="8"/>
      <c r="C82" s="15">
        <v>297.24</v>
      </c>
      <c r="D82" s="16">
        <f>C82/$C$105</f>
        <v>8.8806109946409813E-3</v>
      </c>
      <c r="E82" s="8"/>
      <c r="F82" s="15">
        <v>297.24</v>
      </c>
      <c r="G82" s="16">
        <f>F82/$F$105</f>
        <v>8.716838242884356E-3</v>
      </c>
      <c r="H82" s="8"/>
      <c r="I82" s="15">
        <v>297.24</v>
      </c>
      <c r="J82" s="16">
        <f>I82/$I$105</f>
        <v>9.4775547373106492E-3</v>
      </c>
      <c r="K82" s="8"/>
      <c r="L82" s="15">
        <v>297.24</v>
      </c>
      <c r="M82" s="17">
        <f>L82/$L$105</f>
        <v>9.8428664716019177E-3</v>
      </c>
    </row>
    <row r="83" spans="1:13" ht="15.5" x14ac:dyDescent="0.35">
      <c r="A83" s="5" t="s">
        <v>47</v>
      </c>
      <c r="B83" s="8"/>
      <c r="C83" s="15">
        <v>504.82</v>
      </c>
      <c r="D83" s="16">
        <f>C83/$C$105</f>
        <v>1.5082458761656101E-2</v>
      </c>
      <c r="E83" s="8"/>
      <c r="F83" s="15">
        <v>504.82</v>
      </c>
      <c r="G83" s="16">
        <f>F83/$F$105</f>
        <v>1.4804313961017631E-2</v>
      </c>
      <c r="H83" s="8"/>
      <c r="I83" s="15">
        <v>504.82</v>
      </c>
      <c r="J83" s="16">
        <f>I83/$I$105</f>
        <v>1.6096283079293373E-2</v>
      </c>
      <c r="K83" s="8"/>
      <c r="L83" s="15">
        <v>504.82</v>
      </c>
      <c r="M83" s="17">
        <f>L83/$L$105</f>
        <v>1.6716713269392006E-2</v>
      </c>
    </row>
    <row r="84" spans="1:13" ht="15.5" x14ac:dyDescent="0.35">
      <c r="A84" s="5" t="s">
        <v>48</v>
      </c>
      <c r="B84" s="8"/>
      <c r="C84" s="15">
        <v>172.01</v>
      </c>
      <c r="D84" s="16">
        <f>C84/$C$105</f>
        <v>5.1391262857899168E-3</v>
      </c>
      <c r="E84" s="8"/>
      <c r="F84" s="15">
        <v>137.01</v>
      </c>
      <c r="G84" s="16">
        <f>F84/$F$105</f>
        <v>4.0179451206351288E-3</v>
      </c>
      <c r="H84" s="8"/>
      <c r="I84" s="15">
        <v>137.01</v>
      </c>
      <c r="J84" s="16">
        <f>I84/$I$105</f>
        <v>4.3685902790974703E-3</v>
      </c>
      <c r="K84" s="8"/>
      <c r="L84" s="15">
        <v>137.01</v>
      </c>
      <c r="M84" s="17">
        <f>L84/$L$105</f>
        <v>4.5369773088217557E-3</v>
      </c>
    </row>
    <row r="85" spans="1:13" ht="15.5" x14ac:dyDescent="0.35">
      <c r="A85" s="5" t="s">
        <v>49</v>
      </c>
      <c r="B85" s="8"/>
      <c r="C85" s="15">
        <v>3688.07</v>
      </c>
      <c r="D85" s="16">
        <f>C85/$C$105</f>
        <v>0.11018811395170758</v>
      </c>
      <c r="E85" s="8"/>
      <c r="F85" s="15">
        <v>3688.07</v>
      </c>
      <c r="G85" s="16">
        <f>F85/$F$105</f>
        <v>0.10815606788599956</v>
      </c>
      <c r="H85" s="8"/>
      <c r="I85" s="15">
        <v>3688.07</v>
      </c>
      <c r="J85" s="16">
        <f>I85/$I$105</f>
        <v>0.11759482337516246</v>
      </c>
      <c r="K85" s="8"/>
      <c r="L85" s="15">
        <v>3688.07</v>
      </c>
      <c r="M85" s="17">
        <f>L85/$L$105</f>
        <v>0.12212750823550292</v>
      </c>
    </row>
    <row r="86" spans="1:13" ht="15.5" x14ac:dyDescent="0.35">
      <c r="A86" s="5" t="s">
        <v>50</v>
      </c>
      <c r="B86" s="8"/>
      <c r="C86" s="15">
        <v>9.879999999999999</v>
      </c>
      <c r="D86" s="16">
        <f>C86/$C$105</f>
        <v>2.9518381317135271E-4</v>
      </c>
      <c r="E86" s="8"/>
      <c r="F86" s="15">
        <v>-30.12</v>
      </c>
      <c r="G86" s="16">
        <f>F86/$F$105</f>
        <v>-8.8329689098262958E-4</v>
      </c>
      <c r="H86" s="8"/>
      <c r="I86" s="15">
        <v>-30.12</v>
      </c>
      <c r="J86" s="16">
        <f>I86/$I$105</f>
        <v>-9.6038201011908479E-4</v>
      </c>
      <c r="K86" s="8"/>
      <c r="L86" s="15">
        <v>-30.12</v>
      </c>
      <c r="M86" s="17">
        <f>L86/$L$105</f>
        <v>-9.9739987257653679E-4</v>
      </c>
    </row>
    <row r="87" spans="1:13" ht="15.5" x14ac:dyDescent="0.35">
      <c r="A87" s="5" t="s">
        <v>4</v>
      </c>
      <c r="B87" s="8"/>
      <c r="C87" s="15">
        <v>220.47</v>
      </c>
      <c r="D87" s="16">
        <f>C87/$C$105</f>
        <v>6.5869610617295682E-3</v>
      </c>
      <c r="E87" s="8"/>
      <c r="F87" s="15">
        <v>220.47</v>
      </c>
      <c r="G87" s="16">
        <f>F87/$F$105</f>
        <v>6.4654869042144866E-3</v>
      </c>
      <c r="H87" s="8"/>
      <c r="I87" s="15">
        <v>220.47</v>
      </c>
      <c r="J87" s="16">
        <f>I87/$I$105</f>
        <v>7.0297284784513487E-3</v>
      </c>
      <c r="K87" s="8"/>
      <c r="L87" s="15">
        <v>220.47</v>
      </c>
      <c r="M87" s="17">
        <f>L87/$L$105</f>
        <v>7.3006889079332352E-3</v>
      </c>
    </row>
    <row r="88" spans="1:13" ht="15.5" x14ac:dyDescent="0.35">
      <c r="A88" s="18"/>
      <c r="B88" s="8"/>
      <c r="C88" s="8"/>
      <c r="D88" s="13"/>
      <c r="E88" s="8"/>
      <c r="F88" s="15"/>
      <c r="G88" s="13"/>
      <c r="H88" s="8"/>
      <c r="I88" s="15"/>
      <c r="J88" s="13"/>
      <c r="K88" s="8"/>
      <c r="L88" s="15"/>
      <c r="M88" s="14"/>
    </row>
    <row r="89" spans="1:13" ht="15.5" x14ac:dyDescent="0.35">
      <c r="A89" s="4" t="s">
        <v>80</v>
      </c>
      <c r="B89" s="8"/>
      <c r="C89" s="10">
        <f>SUM(C$90:C$90)</f>
        <v>60</v>
      </c>
      <c r="D89" s="11">
        <f>C89/$C$105</f>
        <v>1.7926142500284579E-3</v>
      </c>
      <c r="E89" s="8"/>
      <c r="F89" s="10">
        <f>SUM(F$90:F$90)</f>
        <v>60</v>
      </c>
      <c r="G89" s="11">
        <f>F89/$F$105</f>
        <v>1.7595555597263537E-3</v>
      </c>
      <c r="H89" s="8"/>
      <c r="I89" s="10">
        <f>SUM(I$90:I$90)</f>
        <v>60</v>
      </c>
      <c r="J89" s="11">
        <f>I89/$I$105</f>
        <v>1.9131115739424E-3</v>
      </c>
      <c r="K89" s="8"/>
      <c r="L89" s="10">
        <f>SUM(L$90:L$90)</f>
        <v>60</v>
      </c>
      <c r="M89" s="12">
        <f>L89/$L$105</f>
        <v>1.9868523358098343E-3</v>
      </c>
    </row>
    <row r="90" spans="1:13" ht="15.5" x14ac:dyDescent="0.35">
      <c r="A90" s="5" t="s">
        <v>81</v>
      </c>
      <c r="B90" s="8"/>
      <c r="C90" s="15">
        <v>60</v>
      </c>
      <c r="D90" s="16">
        <f>C90/$C$105</f>
        <v>1.7926142500284579E-3</v>
      </c>
      <c r="E90" s="8"/>
      <c r="F90" s="15">
        <v>60</v>
      </c>
      <c r="G90" s="16">
        <f>F90/$F$105</f>
        <v>1.7595555597263537E-3</v>
      </c>
      <c r="H90" s="8"/>
      <c r="I90" s="15">
        <v>60</v>
      </c>
      <c r="J90" s="16">
        <f>I90/$I$105</f>
        <v>1.9131115739424E-3</v>
      </c>
      <c r="K90" s="8"/>
      <c r="L90" s="15">
        <v>60</v>
      </c>
      <c r="M90" s="17">
        <f>L90/$L$105</f>
        <v>1.9868523358098343E-3</v>
      </c>
    </row>
    <row r="91" spans="1:13" ht="15.5" x14ac:dyDescent="0.35">
      <c r="A91" s="18"/>
      <c r="B91" s="8"/>
      <c r="C91" s="8"/>
      <c r="D91" s="13"/>
      <c r="E91" s="8"/>
      <c r="F91" s="15"/>
      <c r="G91" s="13"/>
      <c r="H91" s="8"/>
      <c r="I91" s="15"/>
      <c r="J91" s="13"/>
      <c r="K91" s="8"/>
      <c r="L91" s="15"/>
      <c r="M91" s="14"/>
    </row>
    <row r="92" spans="1:13" s="27" customFormat="1" ht="15.5" x14ac:dyDescent="0.35">
      <c r="A92" s="4" t="s">
        <v>51</v>
      </c>
      <c r="B92" s="26"/>
      <c r="C92" s="10">
        <f>SUM(C$93:C$98)</f>
        <v>1718.98</v>
      </c>
      <c r="D92" s="11">
        <f>C92/$C$105</f>
        <v>5.1357800725231974E-2</v>
      </c>
      <c r="E92" s="26"/>
      <c r="F92" s="10">
        <f>SUM(F$93:F$98)</f>
        <v>1749.98</v>
      </c>
      <c r="G92" s="11">
        <f>F92/$F$105</f>
        <v>5.1319783973498741E-2</v>
      </c>
      <c r="H92" s="26"/>
      <c r="I92" s="10">
        <f>SUM(I$93:I$98)</f>
        <v>1739.98</v>
      </c>
      <c r="J92" s="11">
        <f>I92/$I$105</f>
        <v>5.5479597940471623E-2</v>
      </c>
      <c r="K92" s="26"/>
      <c r="L92" s="10">
        <f>SUM(L$93:L$98)</f>
        <v>1739.98</v>
      </c>
      <c r="M92" s="12">
        <f>L92/$L$105</f>
        <v>5.7618055454373256E-2</v>
      </c>
    </row>
    <row r="93" spans="1:13" ht="15.5" x14ac:dyDescent="0.35">
      <c r="A93" s="5" t="s">
        <v>52</v>
      </c>
      <c r="B93" s="8"/>
      <c r="C93" s="15">
        <v>72.319999999999993</v>
      </c>
      <c r="D93" s="16">
        <f>C93/$C$105</f>
        <v>2.1606977093676341E-3</v>
      </c>
      <c r="E93" s="8"/>
      <c r="F93" s="15">
        <v>63.319999999999993</v>
      </c>
      <c r="G93" s="16">
        <f>F93/$F$105</f>
        <v>1.8569176340312117E-3</v>
      </c>
      <c r="H93" s="8"/>
      <c r="I93" s="15">
        <v>53.319999999999993</v>
      </c>
      <c r="J93" s="16">
        <f>I93/$I$105</f>
        <v>1.7001184853768126E-3</v>
      </c>
      <c r="K93" s="8"/>
      <c r="L93" s="15">
        <v>53.319999999999993</v>
      </c>
      <c r="M93" s="17">
        <f>L93/$L$105</f>
        <v>1.7656494424230058E-3</v>
      </c>
    </row>
    <row r="94" spans="1:13" ht="15.5" x14ac:dyDescent="0.35">
      <c r="A94" s="5" t="s">
        <v>53</v>
      </c>
      <c r="B94" s="8"/>
      <c r="C94" s="15">
        <v>470.98</v>
      </c>
      <c r="D94" s="16">
        <f>C94/$C$105</f>
        <v>1.4071424324640052E-2</v>
      </c>
      <c r="E94" s="8"/>
      <c r="F94" s="15">
        <v>520.98</v>
      </c>
      <c r="G94" s="16">
        <f>F94/$F$105</f>
        <v>1.527822092510393E-2</v>
      </c>
      <c r="H94" s="8"/>
      <c r="I94" s="15">
        <v>520.98</v>
      </c>
      <c r="J94" s="16">
        <f>I94/$I$105</f>
        <v>1.6611547796541861E-2</v>
      </c>
      <c r="K94" s="8"/>
      <c r="L94" s="15">
        <v>520.98</v>
      </c>
      <c r="M94" s="17">
        <f>L94/$L$105</f>
        <v>1.7251838831836789E-2</v>
      </c>
    </row>
    <row r="95" spans="1:13" ht="15.5" x14ac:dyDescent="0.35">
      <c r="A95" s="5" t="s">
        <v>54</v>
      </c>
      <c r="B95" s="8"/>
      <c r="C95" s="15">
        <v>819.26</v>
      </c>
      <c r="D95" s="16">
        <f>C95/$C$105</f>
        <v>2.4476952507971907E-2</v>
      </c>
      <c r="E95" s="8"/>
      <c r="F95" s="15">
        <v>809.26</v>
      </c>
      <c r="G95" s="16">
        <f>F95/$F$105</f>
        <v>2.373229887106915E-2</v>
      </c>
      <c r="H95" s="8"/>
      <c r="I95" s="15">
        <v>809.26</v>
      </c>
      <c r="J95" s="16">
        <f>I95/$I$105</f>
        <v>2.5803411205477109E-2</v>
      </c>
      <c r="K95" s="8"/>
      <c r="L95" s="15">
        <v>809.26</v>
      </c>
      <c r="M95" s="17">
        <f>L95/$L$105</f>
        <v>2.6798002021291106E-2</v>
      </c>
    </row>
    <row r="96" spans="1:13" ht="15.5" x14ac:dyDescent="0.35">
      <c r="A96" s="5" t="s">
        <v>28</v>
      </c>
      <c r="B96" s="8"/>
      <c r="C96" s="15">
        <v>186.46</v>
      </c>
      <c r="D96" s="16">
        <f t="shared" ref="D96:D98" si="0">C96/$C$105</f>
        <v>5.5708475510051047E-3</v>
      </c>
      <c r="E96" s="8"/>
      <c r="F96" s="15">
        <v>186.46</v>
      </c>
      <c r="G96" s="16">
        <f t="shared" ref="G96:G98" si="1">F96/$F$105</f>
        <v>5.4681121611095986E-3</v>
      </c>
      <c r="H96" s="8"/>
      <c r="I96" s="15">
        <v>186.46</v>
      </c>
      <c r="J96" s="16">
        <f t="shared" ref="J96:J98" si="2">I96/$I$105</f>
        <v>5.9453130679549991E-3</v>
      </c>
      <c r="K96" s="8"/>
      <c r="L96" s="15">
        <v>186.46</v>
      </c>
      <c r="M96" s="17">
        <f t="shared" ref="M96:M98" si="3">L96/$L$105</f>
        <v>6.1744747755850277E-3</v>
      </c>
    </row>
    <row r="97" spans="1:13" ht="15.5" x14ac:dyDescent="0.35">
      <c r="A97" s="5" t="s">
        <v>30</v>
      </c>
      <c r="B97" s="8"/>
      <c r="C97" s="15">
        <v>56.699999999999989</v>
      </c>
      <c r="D97" s="16">
        <f t="shared" si="0"/>
        <v>1.6940204662768924E-3</v>
      </c>
      <c r="E97" s="8"/>
      <c r="F97" s="15">
        <v>56.699999999999989</v>
      </c>
      <c r="G97" s="16">
        <f t="shared" si="1"/>
        <v>1.6627800039414038E-3</v>
      </c>
      <c r="H97" s="8"/>
      <c r="I97" s="15">
        <v>56.699999999999989</v>
      </c>
      <c r="J97" s="16">
        <f t="shared" si="2"/>
        <v>1.8078904373755676E-3</v>
      </c>
      <c r="K97" s="8"/>
      <c r="L97" s="15">
        <v>56.699999999999989</v>
      </c>
      <c r="M97" s="17">
        <f t="shared" si="3"/>
        <v>1.8775754573402928E-3</v>
      </c>
    </row>
    <row r="98" spans="1:13" ht="15.5" x14ac:dyDescent="0.35">
      <c r="A98" s="5" t="s">
        <v>82</v>
      </c>
      <c r="B98" s="8"/>
      <c r="C98" s="15">
        <v>113.26</v>
      </c>
      <c r="D98" s="16">
        <f t="shared" si="0"/>
        <v>3.3838581659703859E-3</v>
      </c>
      <c r="E98" s="8"/>
      <c r="F98" s="15">
        <v>113.26</v>
      </c>
      <c r="G98" s="16">
        <f t="shared" si="1"/>
        <v>3.3214543782434471E-3</v>
      </c>
      <c r="H98" s="8"/>
      <c r="I98" s="15">
        <v>113.26</v>
      </c>
      <c r="J98" s="16">
        <f t="shared" si="2"/>
        <v>3.6113169477452705E-3</v>
      </c>
      <c r="K98" s="8"/>
      <c r="L98" s="15">
        <v>113.26</v>
      </c>
      <c r="M98" s="17">
        <f t="shared" si="3"/>
        <v>3.7505149258970304E-3</v>
      </c>
    </row>
    <row r="99" spans="1:13" ht="15.5" x14ac:dyDescent="0.35">
      <c r="A99" s="5"/>
      <c r="B99" s="8"/>
      <c r="C99" s="15"/>
      <c r="D99" s="16"/>
      <c r="E99" s="8"/>
      <c r="F99" s="15"/>
      <c r="G99" s="16"/>
      <c r="H99" s="8"/>
      <c r="I99" s="15"/>
      <c r="J99" s="16"/>
      <c r="K99" s="8"/>
      <c r="L99" s="15"/>
      <c r="M99" s="17"/>
    </row>
    <row r="100" spans="1:13" ht="15.5" x14ac:dyDescent="0.35">
      <c r="A100" s="4" t="s">
        <v>99</v>
      </c>
      <c r="B100" s="8"/>
      <c r="C100" s="10">
        <f>C101</f>
        <v>615</v>
      </c>
      <c r="D100" s="11">
        <f>C100/$C$105</f>
        <v>1.8374296062791694E-2</v>
      </c>
      <c r="E100" s="8"/>
      <c r="F100" s="10">
        <f>F101</f>
        <v>563</v>
      </c>
      <c r="G100" s="11">
        <f>F100/$F$105</f>
        <v>1.6510496335432286E-2</v>
      </c>
      <c r="H100" s="8"/>
      <c r="I100" s="10">
        <f>I101</f>
        <v>563</v>
      </c>
      <c r="J100" s="11">
        <f>I100/$I$105</f>
        <v>1.7951363602159522E-2</v>
      </c>
      <c r="K100" s="8"/>
      <c r="L100" s="10">
        <f>L101</f>
        <v>563</v>
      </c>
      <c r="M100" s="12">
        <f>L100/$L$105</f>
        <v>1.864329775101561E-2</v>
      </c>
    </row>
    <row r="101" spans="1:13" ht="15.5" x14ac:dyDescent="0.35">
      <c r="A101" s="5" t="s">
        <v>99</v>
      </c>
      <c r="B101" s="8"/>
      <c r="C101" s="15">
        <v>615</v>
      </c>
      <c r="D101" s="16">
        <f>C101/$C$105</f>
        <v>1.8374296062791694E-2</v>
      </c>
      <c r="E101" s="8"/>
      <c r="F101" s="15">
        <v>563</v>
      </c>
      <c r="G101" s="16">
        <f t="shared" ref="G101" si="4">F101/$F$105</f>
        <v>1.6510496335432286E-2</v>
      </c>
      <c r="H101" s="8"/>
      <c r="I101" s="15">
        <v>563</v>
      </c>
      <c r="J101" s="16">
        <f t="shared" ref="J101" si="5">I101/$I$105</f>
        <v>1.7951363602159522E-2</v>
      </c>
      <c r="K101" s="8"/>
      <c r="L101" s="15">
        <v>563</v>
      </c>
      <c r="M101" s="17">
        <f t="shared" ref="M101" si="6">L101/$L$105</f>
        <v>1.864329775101561E-2</v>
      </c>
    </row>
    <row r="102" spans="1:13" ht="15.5" x14ac:dyDescent="0.35">
      <c r="A102" s="5"/>
      <c r="B102" s="8"/>
      <c r="C102" s="15"/>
      <c r="D102" s="16"/>
      <c r="E102" s="8"/>
      <c r="F102" s="15"/>
      <c r="G102" s="16"/>
      <c r="H102" s="8"/>
      <c r="I102" s="15"/>
      <c r="J102" s="16"/>
      <c r="K102" s="8"/>
      <c r="L102" s="15"/>
      <c r="M102" s="17"/>
    </row>
    <row r="103" spans="1:13" ht="15.5" x14ac:dyDescent="0.35">
      <c r="A103" s="5"/>
      <c r="B103" s="8"/>
      <c r="C103" s="15"/>
      <c r="D103" s="16"/>
      <c r="E103" s="8"/>
      <c r="F103" s="15"/>
      <c r="G103" s="16"/>
      <c r="H103" s="8"/>
      <c r="I103" s="15"/>
      <c r="J103" s="16"/>
      <c r="K103" s="8"/>
      <c r="L103" s="15"/>
      <c r="M103" s="17"/>
    </row>
    <row r="104" spans="1:13" ht="15.5" x14ac:dyDescent="0.35">
      <c r="A104" s="7"/>
      <c r="B104" s="8"/>
      <c r="C104" s="8"/>
      <c r="D104" s="13"/>
      <c r="E104" s="8"/>
      <c r="F104" s="15"/>
      <c r="G104" s="13"/>
      <c r="H104" s="8"/>
      <c r="I104" s="15"/>
      <c r="J104" s="13"/>
      <c r="K104" s="8"/>
      <c r="L104" s="15"/>
      <c r="M104" s="14"/>
    </row>
    <row r="105" spans="1:13" s="27" customFormat="1" ht="15.5" x14ac:dyDescent="0.35">
      <c r="A105" s="19" t="s">
        <v>55</v>
      </c>
      <c r="B105" s="26"/>
      <c r="C105" s="31">
        <f>C$8+C33+C$37+C$75+C$62</f>
        <v>33470.67</v>
      </c>
      <c r="D105" s="11">
        <f>D8+D33+D37+D62+D75</f>
        <v>1</v>
      </c>
      <c r="E105" s="26"/>
      <c r="F105" s="31">
        <f>F$8+F33+F$37+F$75+F$62</f>
        <v>34099.520000000004</v>
      </c>
      <c r="G105" s="11">
        <f>G8+G33+G37+G62+G75</f>
        <v>0.99999999999999989</v>
      </c>
      <c r="H105" s="26"/>
      <c r="I105" s="31">
        <f>I$8+I33+I$37+I$75+I$62</f>
        <v>31362.52</v>
      </c>
      <c r="J105" s="11">
        <f>J8+J33+J37+J62+J75</f>
        <v>1</v>
      </c>
      <c r="K105" s="26"/>
      <c r="L105" s="31">
        <f>L$8+L33+L$37+L$75+L$62</f>
        <v>30198.520000000004</v>
      </c>
      <c r="M105" s="12">
        <f>M8+M33+M37+M62+M75</f>
        <v>1</v>
      </c>
    </row>
    <row r="106" spans="1:13" ht="15.5" x14ac:dyDescent="0.35">
      <c r="A106" s="18"/>
      <c r="B106" s="8"/>
      <c r="C106" s="25"/>
      <c r="D106" s="13"/>
      <c r="E106" s="8"/>
      <c r="F106" s="15"/>
      <c r="G106" s="13"/>
      <c r="H106" s="8"/>
      <c r="I106" s="15"/>
      <c r="J106" s="13"/>
      <c r="K106" s="8"/>
      <c r="L106" s="15"/>
      <c r="M106" s="14"/>
    </row>
    <row r="107" spans="1:13" s="27" customFormat="1" ht="15.5" x14ac:dyDescent="0.35">
      <c r="A107" s="19" t="s">
        <v>56</v>
      </c>
      <c r="B107" s="26"/>
      <c r="C107" s="26"/>
      <c r="D107" s="28"/>
      <c r="E107" s="26"/>
      <c r="F107" s="10"/>
      <c r="G107" s="28"/>
      <c r="H107" s="26"/>
      <c r="I107" s="10"/>
      <c r="J107" s="28"/>
      <c r="K107" s="26"/>
      <c r="L107" s="10"/>
      <c r="M107" s="29"/>
    </row>
    <row r="108" spans="1:13" ht="15.5" x14ac:dyDescent="0.35">
      <c r="A108" s="18" t="s">
        <v>57</v>
      </c>
      <c r="B108" s="8"/>
      <c r="C108" s="15">
        <v>-5251</v>
      </c>
      <c r="D108" s="16">
        <f>C108/$C$118</f>
        <v>-0.16437796978337857</v>
      </c>
      <c r="E108" s="8"/>
      <c r="F108" s="15">
        <v>-3947.6</v>
      </c>
      <c r="G108" s="16">
        <f>F108/$F$118</f>
        <v>-0.12001074977229692</v>
      </c>
      <c r="H108" s="8"/>
      <c r="I108" s="15">
        <v>-2419.6</v>
      </c>
      <c r="J108" s="16">
        <f>I108/$I$118</f>
        <v>-7.4688878654340748E-2</v>
      </c>
      <c r="K108" s="8"/>
      <c r="L108" s="15">
        <v>-3199.6</v>
      </c>
      <c r="M108" s="17">
        <f>L108/$L$118</f>
        <v>-9.3991654847696837E-2</v>
      </c>
    </row>
    <row r="109" spans="1:13" ht="15.5" x14ac:dyDescent="0.35">
      <c r="A109" s="18"/>
      <c r="B109" s="8"/>
      <c r="C109" s="8"/>
      <c r="D109" s="13"/>
      <c r="E109" s="8"/>
      <c r="F109" s="15"/>
      <c r="G109" s="13"/>
      <c r="H109" s="8"/>
      <c r="I109" s="15"/>
      <c r="J109" s="13"/>
      <c r="K109" s="8"/>
      <c r="L109" s="15"/>
      <c r="M109" s="14"/>
    </row>
    <row r="110" spans="1:13" ht="15.5" x14ac:dyDescent="0.35">
      <c r="A110" s="18" t="s">
        <v>58</v>
      </c>
      <c r="B110" s="8"/>
      <c r="C110" s="15">
        <v>5512</v>
      </c>
      <c r="D110" s="16">
        <f>C110/$C$118</f>
        <v>0.17254834687602033</v>
      </c>
      <c r="E110" s="8"/>
      <c r="F110" s="15">
        <v>4864.3999999999996</v>
      </c>
      <c r="G110" s="16">
        <f>F110/$F$118</f>
        <v>0.1478823313386263</v>
      </c>
      <c r="H110" s="8"/>
      <c r="I110" s="15">
        <v>6278.4</v>
      </c>
      <c r="J110" s="16">
        <f>I110/$I$118</f>
        <v>0.19380337896487559</v>
      </c>
      <c r="K110" s="8"/>
      <c r="L110" s="15">
        <v>8015.4</v>
      </c>
      <c r="M110" s="17">
        <f>L110/$L$118</f>
        <v>0.23546090457126803</v>
      </c>
    </row>
    <row r="111" spans="1:13" ht="15.5" x14ac:dyDescent="0.35">
      <c r="A111" s="18"/>
      <c r="B111" s="8"/>
      <c r="C111" s="8"/>
      <c r="D111" s="13"/>
      <c r="E111" s="8"/>
      <c r="F111" s="15"/>
      <c r="G111" s="13"/>
      <c r="H111" s="8"/>
      <c r="I111" s="15"/>
      <c r="J111" s="13"/>
      <c r="K111" s="8"/>
      <c r="L111" s="15"/>
      <c r="M111" s="14"/>
    </row>
    <row r="112" spans="1:13" s="27" customFormat="1" ht="15.5" x14ac:dyDescent="0.35">
      <c r="A112" s="19" t="s">
        <v>59</v>
      </c>
      <c r="B112" s="26"/>
      <c r="C112" s="10">
        <f>SUM(C$105:C$110)</f>
        <v>33731.67</v>
      </c>
      <c r="D112" s="11">
        <f>C112/$C$118</f>
        <v>1.0559404745768231</v>
      </c>
      <c r="E112" s="26"/>
      <c r="F112" s="10">
        <f>SUM(F$105:F$110)</f>
        <v>35016.320000000007</v>
      </c>
      <c r="G112" s="11">
        <f>F112/$F$118</f>
        <v>1.0645290347215213</v>
      </c>
      <c r="H112" s="26"/>
      <c r="I112" s="10">
        <f>SUM(I$105:I$110)</f>
        <v>35221.32</v>
      </c>
      <c r="J112" s="11">
        <f>I112/$I$118</f>
        <v>1.0872213983822554</v>
      </c>
      <c r="K112" s="26"/>
      <c r="L112" s="10">
        <f>SUM(L$105:L$110)</f>
        <v>35014.320000000007</v>
      </c>
      <c r="M112" s="12">
        <f>L112/$L$118</f>
        <v>1.0285829104159299</v>
      </c>
    </row>
    <row r="113" spans="1:13" ht="15.5" x14ac:dyDescent="0.35">
      <c r="A113" s="18"/>
      <c r="B113" s="8"/>
      <c r="C113" s="8"/>
      <c r="D113" s="13"/>
      <c r="E113" s="8"/>
      <c r="F113" s="15"/>
      <c r="G113" s="13"/>
      <c r="H113" s="8"/>
      <c r="I113" s="15"/>
      <c r="J113" s="13"/>
      <c r="K113" s="8"/>
      <c r="L113" s="15"/>
      <c r="M113" s="14"/>
    </row>
    <row r="114" spans="1:13" s="27" customFormat="1" ht="15.5" x14ac:dyDescent="0.35">
      <c r="A114" s="19" t="s">
        <v>60</v>
      </c>
      <c r="B114" s="26"/>
      <c r="C114" s="26"/>
      <c r="D114" s="28"/>
      <c r="E114" s="26"/>
      <c r="F114" s="10"/>
      <c r="G114" s="28"/>
      <c r="H114" s="26"/>
      <c r="I114" s="10"/>
      <c r="J114" s="28"/>
      <c r="K114" s="26"/>
      <c r="L114" s="10"/>
      <c r="M114" s="29"/>
    </row>
    <row r="115" spans="1:13" ht="15.5" x14ac:dyDescent="0.35">
      <c r="A115" s="18" t="s">
        <v>61</v>
      </c>
      <c r="B115" s="8"/>
      <c r="C115" s="15"/>
      <c r="D115" s="16"/>
      <c r="E115" s="8"/>
      <c r="F115" s="15"/>
      <c r="G115" s="16"/>
      <c r="H115" s="8"/>
      <c r="I115" s="15"/>
      <c r="J115" s="16"/>
      <c r="K115" s="8"/>
      <c r="L115" s="15"/>
      <c r="M115" s="17"/>
    </row>
    <row r="116" spans="1:13" ht="15.5" x14ac:dyDescent="0.35">
      <c r="A116" s="18" t="s">
        <v>62</v>
      </c>
      <c r="B116" s="8"/>
      <c r="C116" s="15">
        <v>-1787</v>
      </c>
      <c r="D116" s="16">
        <f>C116/$C$118</f>
        <v>-5.5940474576822989E-2</v>
      </c>
      <c r="E116" s="8"/>
      <c r="F116" s="15">
        <v>-2122.6</v>
      </c>
      <c r="G116" s="16">
        <f>F116/$F$118</f>
        <v>-6.4529034721521286E-2</v>
      </c>
      <c r="H116" s="8"/>
      <c r="I116" s="15">
        <v>-2825.6</v>
      </c>
      <c r="J116" s="16">
        <f>I116/$I$118</f>
        <v>-8.7221398382255427E-2</v>
      </c>
      <c r="K116" s="8"/>
      <c r="L116" s="15">
        <v>-973</v>
      </c>
      <c r="M116" s="17">
        <f>L116/$L$118</f>
        <v>-2.8582910415929811E-2</v>
      </c>
    </row>
    <row r="117" spans="1:13" ht="15.5" x14ac:dyDescent="0.35">
      <c r="A117" s="18"/>
      <c r="B117" s="8"/>
      <c r="C117" s="8"/>
      <c r="D117" s="13"/>
      <c r="E117" s="8"/>
      <c r="F117" s="15"/>
      <c r="G117" s="13"/>
      <c r="H117" s="8"/>
      <c r="I117" s="15"/>
      <c r="J117" s="13"/>
      <c r="K117" s="8"/>
      <c r="L117" s="15"/>
      <c r="M117" s="14"/>
    </row>
    <row r="118" spans="1:13" s="27" customFormat="1" ht="15.5" x14ac:dyDescent="0.35">
      <c r="A118" s="19" t="s">
        <v>63</v>
      </c>
      <c r="B118" s="26"/>
      <c r="C118" s="10">
        <f>SUM(C$112:C$116)</f>
        <v>31944.67</v>
      </c>
      <c r="D118" s="11">
        <f>D112+D116</f>
        <v>1</v>
      </c>
      <c r="E118" s="26"/>
      <c r="F118" s="10">
        <f>SUM(F$112:F$116)</f>
        <v>32893.720000000008</v>
      </c>
      <c r="G118" s="11">
        <f>G112+G116</f>
        <v>1</v>
      </c>
      <c r="H118" s="26"/>
      <c r="I118" s="10">
        <f>SUM(I$112:I$116)</f>
        <v>32395.72</v>
      </c>
      <c r="J118" s="11">
        <f>J112+J116</f>
        <v>1</v>
      </c>
      <c r="K118" s="26"/>
      <c r="L118" s="10">
        <f>SUM(L$112:L$116)</f>
        <v>34041.320000000007</v>
      </c>
      <c r="M118" s="12">
        <f>M112+M116</f>
        <v>1</v>
      </c>
    </row>
    <row r="119" spans="1:13" ht="15.5" x14ac:dyDescent="0.35">
      <c r="A119" s="18"/>
      <c r="B119" s="8"/>
      <c r="C119" s="8"/>
      <c r="D119" s="13"/>
      <c r="E119" s="8"/>
      <c r="F119" s="15"/>
      <c r="G119" s="13"/>
      <c r="H119" s="8"/>
      <c r="I119" s="15"/>
      <c r="J119" s="13"/>
      <c r="K119" s="8"/>
      <c r="L119" s="15"/>
      <c r="M119" s="14"/>
    </row>
    <row r="120" spans="1:13" ht="15.5" x14ac:dyDescent="0.35">
      <c r="A120" s="18"/>
      <c r="B120" s="8"/>
      <c r="C120" s="8"/>
      <c r="D120" s="13"/>
      <c r="E120" s="8"/>
      <c r="F120" s="15"/>
      <c r="G120" s="13"/>
      <c r="H120" s="8"/>
      <c r="I120" s="15"/>
      <c r="J120" s="13"/>
      <c r="K120" s="8"/>
      <c r="L120" s="15"/>
      <c r="M120" s="14"/>
    </row>
    <row r="121" spans="1:13" s="27" customFormat="1" ht="15.5" x14ac:dyDescent="0.35">
      <c r="A121" s="19" t="s">
        <v>64</v>
      </c>
      <c r="B121" s="26"/>
      <c r="C121" s="26"/>
      <c r="D121" s="28"/>
      <c r="E121" s="26"/>
      <c r="F121" s="10"/>
      <c r="G121" s="28"/>
      <c r="H121" s="26"/>
      <c r="I121" s="10"/>
      <c r="J121" s="28"/>
      <c r="K121" s="26"/>
      <c r="L121" s="10"/>
      <c r="M121" s="29"/>
    </row>
    <row r="122" spans="1:13" ht="15.5" x14ac:dyDescent="0.35">
      <c r="A122" s="18" t="s">
        <v>72</v>
      </c>
      <c r="B122" s="8"/>
      <c r="C122" s="15">
        <v>-3664.6</v>
      </c>
      <c r="D122" s="16">
        <f>C122/$C$118</f>
        <v>-0.11471710304097679</v>
      </c>
      <c r="E122" s="8"/>
      <c r="F122" s="15">
        <v>-3559.6</v>
      </c>
      <c r="G122" s="16">
        <f t="shared" ref="G122:G127" si="7">F122/$F$118</f>
        <v>-0.10821518514780326</v>
      </c>
      <c r="H122" s="8"/>
      <c r="I122" s="15">
        <v>-3703.6</v>
      </c>
      <c r="J122" s="16">
        <f t="shared" ref="J122:J127" si="8">I122/$I$118</f>
        <v>-0.11432374400075071</v>
      </c>
      <c r="K122" s="8"/>
      <c r="L122" s="15">
        <v>-3704</v>
      </c>
      <c r="M122" s="17">
        <f t="shared" ref="M122:M127" si="9">L122/$L$118</f>
        <v>-0.10880894160390958</v>
      </c>
    </row>
    <row r="123" spans="1:13" ht="15.5" x14ac:dyDescent="0.35">
      <c r="A123" s="18" t="s">
        <v>65</v>
      </c>
      <c r="B123" s="8"/>
      <c r="C123" s="15">
        <v>-11440</v>
      </c>
      <c r="D123" s="16">
        <f t="shared" ref="D123:D129" si="10">C123/$C$118</f>
        <v>-0.3581192104974007</v>
      </c>
      <c r="E123" s="8"/>
      <c r="F123" s="15">
        <v>-10922</v>
      </c>
      <c r="G123" s="16">
        <f t="shared" si="7"/>
        <v>-0.33203906399154604</v>
      </c>
      <c r="H123" s="8"/>
      <c r="I123" s="15">
        <v>-9530</v>
      </c>
      <c r="J123" s="16">
        <f t="shared" si="8"/>
        <v>-0.29417466257888386</v>
      </c>
      <c r="K123" s="8"/>
      <c r="L123" s="15">
        <v>-10394</v>
      </c>
      <c r="M123" s="17">
        <f t="shared" si="9"/>
        <v>-0.30533481075351948</v>
      </c>
    </row>
    <row r="124" spans="1:13" ht="15.5" x14ac:dyDescent="0.35">
      <c r="A124" s="18" t="s">
        <v>66</v>
      </c>
      <c r="B124" s="8"/>
      <c r="C124" s="15">
        <v>0</v>
      </c>
      <c r="D124" s="16">
        <f t="shared" si="10"/>
        <v>0</v>
      </c>
      <c r="E124" s="8"/>
      <c r="F124" s="15">
        <v>0</v>
      </c>
      <c r="G124" s="16">
        <f t="shared" si="7"/>
        <v>0</v>
      </c>
      <c r="H124" s="8"/>
      <c r="I124" s="15">
        <v>0</v>
      </c>
      <c r="J124" s="16">
        <f t="shared" si="8"/>
        <v>0</v>
      </c>
      <c r="K124" s="8"/>
      <c r="L124" s="15">
        <v>0</v>
      </c>
      <c r="M124" s="17">
        <f t="shared" si="9"/>
        <v>0</v>
      </c>
    </row>
    <row r="125" spans="1:13" ht="15.5" x14ac:dyDescent="0.35">
      <c r="A125" s="18" t="s">
        <v>85</v>
      </c>
      <c r="B125" s="8"/>
      <c r="C125" s="15">
        <v>0</v>
      </c>
      <c r="D125" s="16">
        <f t="shared" si="10"/>
        <v>0</v>
      </c>
      <c r="E125" s="8"/>
      <c r="F125" s="15">
        <v>0</v>
      </c>
      <c r="G125" s="16">
        <f t="shared" si="7"/>
        <v>0</v>
      </c>
      <c r="H125" s="8"/>
      <c r="I125" s="15">
        <v>0</v>
      </c>
      <c r="J125" s="16">
        <f t="shared" si="8"/>
        <v>0</v>
      </c>
      <c r="K125" s="8"/>
      <c r="L125" s="15">
        <v>0</v>
      </c>
      <c r="M125" s="17">
        <f t="shared" si="9"/>
        <v>0</v>
      </c>
    </row>
    <row r="126" spans="1:13" ht="15.5" x14ac:dyDescent="0.35">
      <c r="A126" s="18" t="s">
        <v>67</v>
      </c>
      <c r="B126" s="8"/>
      <c r="C126" s="15">
        <v>-17953.599999999999</v>
      </c>
      <c r="D126" s="16">
        <f t="shared" si="10"/>
        <v>-0.56202177076801851</v>
      </c>
      <c r="E126" s="8"/>
      <c r="F126" s="15">
        <v>-18676</v>
      </c>
      <c r="G126" s="16">
        <f t="shared" si="7"/>
        <v>-0.56776795084289633</v>
      </c>
      <c r="H126" s="8"/>
      <c r="I126" s="15">
        <v>-19426</v>
      </c>
      <c r="J126" s="16">
        <f t="shared" si="8"/>
        <v>-0.59964711387800607</v>
      </c>
      <c r="K126" s="8"/>
      <c r="L126" s="15">
        <v>-20207</v>
      </c>
      <c r="M126" s="17">
        <f t="shared" si="9"/>
        <v>-0.59360212823709524</v>
      </c>
    </row>
    <row r="127" spans="1:13" ht="15.5" x14ac:dyDescent="0.35">
      <c r="A127" s="18" t="s">
        <v>68</v>
      </c>
      <c r="B127" s="8"/>
      <c r="C127" s="15">
        <v>263.77</v>
      </c>
      <c r="D127" s="16">
        <f t="shared" si="10"/>
        <v>8.2570895238548402E-3</v>
      </c>
      <c r="E127" s="8"/>
      <c r="F127" s="15">
        <v>263.77</v>
      </c>
      <c r="G127" s="16">
        <f t="shared" si="7"/>
        <v>8.0188558788729259E-3</v>
      </c>
      <c r="H127" s="8"/>
      <c r="I127" s="15">
        <v>263.77</v>
      </c>
      <c r="J127" s="16">
        <f t="shared" si="8"/>
        <v>8.1421249473695896E-3</v>
      </c>
      <c r="K127" s="8"/>
      <c r="L127" s="15">
        <v>263.77</v>
      </c>
      <c r="M127" s="17">
        <f t="shared" si="9"/>
        <v>7.7485244402978474E-3</v>
      </c>
    </row>
    <row r="128" spans="1:13" ht="15.5" x14ac:dyDescent="0.35">
      <c r="A128" s="18" t="s">
        <v>69</v>
      </c>
      <c r="B128" s="8"/>
      <c r="C128" s="15">
        <v>0</v>
      </c>
      <c r="D128" s="16">
        <f t="shared" si="10"/>
        <v>0</v>
      </c>
      <c r="E128" s="8"/>
      <c r="F128" s="15">
        <v>0</v>
      </c>
      <c r="G128" s="16">
        <f t="shared" ref="G128:G129" si="11">F128/$F$118</f>
        <v>0</v>
      </c>
      <c r="H128" s="8"/>
      <c r="I128" s="15">
        <v>0</v>
      </c>
      <c r="J128" s="16">
        <f t="shared" ref="J128:J129" si="12">I128/$I$118</f>
        <v>0</v>
      </c>
      <c r="K128" s="8"/>
      <c r="L128" s="15">
        <v>0</v>
      </c>
      <c r="M128" s="17">
        <f t="shared" ref="M128:M129" si="13">L128/$L$118</f>
        <v>0</v>
      </c>
    </row>
    <row r="129" spans="1:13" ht="15.5" x14ac:dyDescent="0.35">
      <c r="A129" s="18" t="s">
        <v>70</v>
      </c>
      <c r="B129" s="8"/>
      <c r="C129" s="15">
        <v>850</v>
      </c>
      <c r="D129" s="16">
        <f t="shared" si="10"/>
        <v>2.6608507772971204E-2</v>
      </c>
      <c r="E129" s="8"/>
      <c r="F129" s="15">
        <v>0</v>
      </c>
      <c r="G129" s="16">
        <f t="shared" si="11"/>
        <v>0</v>
      </c>
      <c r="H129" s="8"/>
      <c r="I129" s="15">
        <v>0</v>
      </c>
      <c r="J129" s="16">
        <f t="shared" si="12"/>
        <v>0</v>
      </c>
      <c r="K129" s="8"/>
      <c r="L129" s="15">
        <v>0</v>
      </c>
      <c r="M129" s="17">
        <f t="shared" si="13"/>
        <v>0</v>
      </c>
    </row>
    <row r="130" spans="1:13" ht="15.5" x14ac:dyDescent="0.35">
      <c r="A130" s="18"/>
      <c r="B130" s="8"/>
      <c r="C130" s="8"/>
      <c r="D130" s="8"/>
      <c r="E130" s="8"/>
      <c r="F130" s="15"/>
      <c r="G130" s="8"/>
      <c r="H130" s="8"/>
      <c r="I130" s="15"/>
      <c r="J130" s="8"/>
      <c r="K130" s="8"/>
      <c r="L130" s="15"/>
      <c r="M130" s="9"/>
    </row>
    <row r="131" spans="1:13" s="27" customFormat="1" ht="15.5" x14ac:dyDescent="0.35">
      <c r="A131" s="23" t="s">
        <v>71</v>
      </c>
      <c r="B131" s="26"/>
      <c r="C131" s="15">
        <f>SUM(C$122:C$129)+C$118</f>
        <v>0.23999999999796273</v>
      </c>
      <c r="D131" s="26"/>
      <c r="E131" s="26"/>
      <c r="F131" s="15">
        <f>SUM(F$122:F$129)+F$118</f>
        <v>-0.10999999999330612</v>
      </c>
      <c r="G131" s="26"/>
      <c r="H131" s="26"/>
      <c r="I131" s="15">
        <f>SUM(I$122:I$129)+I$118</f>
        <v>-0.1099999999969441</v>
      </c>
      <c r="J131" s="26"/>
      <c r="K131" s="26"/>
      <c r="L131" s="15">
        <f>SUM(L$122:L$129)+L$118</f>
        <v>9.0000000003783498E-2</v>
      </c>
      <c r="M131" s="30"/>
    </row>
    <row r="132" spans="1:13" x14ac:dyDescent="0.35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2"/>
    </row>
    <row r="140" spans="1:13" x14ac:dyDescent="0.35"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</sheetData>
  <mergeCells count="9">
    <mergeCell ref="C5:D5"/>
    <mergeCell ref="F5:G5"/>
    <mergeCell ref="I5:J5"/>
    <mergeCell ref="L5:M5"/>
    <mergeCell ref="A2:M2"/>
    <mergeCell ref="C4:D4"/>
    <mergeCell ref="F4:G4"/>
    <mergeCell ref="I4:J4"/>
    <mergeCell ref="L4:M4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AB1E624233A74E845F299CAC05AE15" ma:contentTypeVersion="15" ma:contentTypeDescription="Create a new document." ma:contentTypeScope="" ma:versionID="bf7f37234b0fab6c6980ee93609353c1">
  <xsd:schema xmlns:xsd="http://www.w3.org/2001/XMLSchema" xmlns:xs="http://www.w3.org/2001/XMLSchema" xmlns:p="http://schemas.microsoft.com/office/2006/metadata/properties" xmlns:ns2="f3559f86-1df3-4ec0-9117-92b921db40bb" xmlns:ns3="c4c65a70-782b-4903-8544-451ceffb39ef" targetNamespace="http://schemas.microsoft.com/office/2006/metadata/properties" ma:root="true" ma:fieldsID="5beba605da731a9805a3d8ba46f6c14f" ns2:_="" ns3:_="">
    <xsd:import namespace="f3559f86-1df3-4ec0-9117-92b921db40bb"/>
    <xsd:import namespace="c4c65a70-782b-4903-8544-451ceffb39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59f86-1df3-4ec0-9117-92b921db40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d4ae1b-e163-46e9-a8ef-d6e330c9a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65a70-782b-4903-8544-451ceffb39e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870b543-d2ef-4bd0-8d4f-0264a4a1735b}" ma:internalName="TaxCatchAll" ma:showField="CatchAllData" ma:web="c4c65a70-782b-4903-8544-451ceffb3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65a70-782b-4903-8544-451ceffb39ef" xsi:nil="true"/>
    <lcf76f155ced4ddcb4097134ff3c332f xmlns="f3559f86-1df3-4ec0-9117-92b921db40b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E23B4-DF72-4948-B9A0-0556E4D7264A}"/>
</file>

<file path=customXml/itemProps2.xml><?xml version="1.0" encoding="utf-8"?>
<ds:datastoreItem xmlns:ds="http://schemas.openxmlformats.org/officeDocument/2006/customXml" ds:itemID="{DCBD5C95-8D3D-4B64-92F9-606D695A2F4F}">
  <ds:schemaRefs>
    <ds:schemaRef ds:uri="366fe251-9aff-4671-b9ed-44127f22832c"/>
    <ds:schemaRef ds:uri="http://schemas.microsoft.com/office/2006/documentManagement/types"/>
    <ds:schemaRef ds:uri="f0c51083-7223-4919-89ba-1e9ea700f53e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431571-AE87-4469-A1A7-70EE76AB28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v1</vt:lpstr>
      <vt:lpstr>'v1'!Print_Titles</vt:lpstr>
    </vt:vector>
  </TitlesOfParts>
  <Company>Oxford City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hmakins</dc:creator>
  <cp:lastModifiedBy>FRIAR Andrew</cp:lastModifiedBy>
  <cp:lastPrinted>2025-11-07T19:07:01Z</cp:lastPrinted>
  <dcterms:created xsi:type="dcterms:W3CDTF">2021-11-24T11:39:26Z</dcterms:created>
  <dcterms:modified xsi:type="dcterms:W3CDTF">2025-11-07T19:07:51Z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0x01010073AB1E624233A74E845F299CAC05AE15</vt:lpwstr>
  </property>
  <property fmtid="{D5CDD505-2E9C-101B-9397-08002B2CF9AE}" pid="3" name="MediaServiceImageTags">
    <vt:lpwstr/>
  </property>
</Properties>
</file>